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VAŽNI DOKUMENTI-TEKUĆI\FINANCIJSKI PLANOVI, PLANOVI NABAVE\PLAN 2023\PLAN 2023\"/>
    </mc:Choice>
  </mc:AlternateContent>
  <bookViews>
    <workbookView xWindow="0" yWindow="0" windowWidth="25200" windowHeight="11280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7" l="1"/>
  <c r="E29" i="7"/>
  <c r="E28" i="7"/>
  <c r="F29" i="7"/>
  <c r="F28" i="7"/>
  <c r="F25" i="7"/>
  <c r="F24" i="7" s="1"/>
  <c r="E22" i="7" l="1"/>
  <c r="E21" i="7" s="1"/>
  <c r="F22" i="7"/>
  <c r="F21" i="7"/>
  <c r="F16" i="7"/>
  <c r="F15" i="7" s="1"/>
  <c r="F14" i="7" s="1"/>
  <c r="E19" i="7"/>
  <c r="E18" i="7" s="1"/>
  <c r="F19" i="7"/>
  <c r="F18" i="7" s="1"/>
  <c r="E25" i="7"/>
  <c r="E24" i="7" s="1"/>
  <c r="E15" i="7"/>
  <c r="E16" i="7"/>
  <c r="E9" i="7"/>
  <c r="E8" i="7"/>
  <c r="E7" i="7" s="1"/>
  <c r="F54" i="7"/>
  <c r="E54" i="7"/>
  <c r="E52" i="7"/>
  <c r="F52" i="7"/>
  <c r="F73" i="7"/>
  <c r="F72" i="7" s="1"/>
  <c r="F69" i="7"/>
  <c r="F68" i="7" s="1"/>
  <c r="F66" i="7"/>
  <c r="F65" i="7" s="1"/>
  <c r="F62" i="7"/>
  <c r="F56" i="7"/>
  <c r="F32" i="7"/>
  <c r="F31" i="7" s="1"/>
  <c r="E62" i="7"/>
  <c r="E32" i="7"/>
  <c r="E31" i="7" s="1"/>
  <c r="F7" i="7"/>
  <c r="E73" i="7"/>
  <c r="E72" i="7"/>
  <c r="E69" i="7"/>
  <c r="E68" i="7" s="1"/>
  <c r="E66" i="7"/>
  <c r="E65" i="7" s="1"/>
  <c r="G72" i="7"/>
  <c r="G68" i="7"/>
  <c r="G65" i="7"/>
  <c r="G14" i="7"/>
  <c r="G6" i="7" s="1"/>
  <c r="G27" i="7"/>
  <c r="G60" i="3"/>
  <c r="E60" i="3"/>
  <c r="J39" i="3"/>
  <c r="K39" i="3"/>
  <c r="J38" i="3"/>
  <c r="K38" i="3"/>
  <c r="F39" i="3"/>
  <c r="F38" i="3"/>
  <c r="E27" i="7" l="1"/>
  <c r="E14" i="7"/>
  <c r="F27" i="7"/>
  <c r="F6" i="7" s="1"/>
  <c r="E15" i="3"/>
  <c r="F21" i="3"/>
  <c r="F26" i="3"/>
  <c r="H26" i="3"/>
  <c r="I27" i="3"/>
  <c r="J27" i="3"/>
  <c r="K27" i="3"/>
  <c r="E6" i="7" l="1"/>
  <c r="H54" i="3"/>
  <c r="F56" i="3"/>
  <c r="F54" i="3"/>
  <c r="F53" i="3"/>
  <c r="F41" i="3"/>
  <c r="K61" i="3" l="1"/>
  <c r="H59" i="3"/>
  <c r="J58" i="3"/>
  <c r="K58" i="3" s="1"/>
  <c r="I54" i="3"/>
  <c r="J54" i="3" s="1"/>
  <c r="K54" i="3" s="1"/>
  <c r="H53" i="3"/>
  <c r="J53" i="3" s="1"/>
  <c r="K53" i="3" s="1"/>
  <c r="H51" i="3"/>
  <c r="H50" i="3"/>
  <c r="H48" i="3"/>
  <c r="H46" i="3"/>
  <c r="K45" i="3"/>
  <c r="H43" i="3"/>
  <c r="I43" i="3" s="1"/>
  <c r="J43" i="3" s="1"/>
  <c r="K43" i="3" s="1"/>
  <c r="H42" i="3"/>
  <c r="H41" i="3"/>
  <c r="J41" i="3" s="1"/>
  <c r="K41" i="3" s="1"/>
  <c r="H37" i="3"/>
  <c r="H36" i="3"/>
  <c r="H35" i="3"/>
  <c r="J35" i="3" s="1"/>
  <c r="K35" i="3" s="1"/>
  <c r="J59" i="3"/>
  <c r="K59" i="3" s="1"/>
  <c r="K56" i="3"/>
  <c r="J55" i="3"/>
  <c r="K55" i="3" s="1"/>
  <c r="J52" i="3"/>
  <c r="K52" i="3" s="1"/>
  <c r="J48" i="3"/>
  <c r="K48" i="3" s="1"/>
  <c r="J44" i="3"/>
  <c r="K44" i="3" s="1"/>
  <c r="J40" i="3"/>
  <c r="K40" i="3" s="1"/>
  <c r="J37" i="3"/>
  <c r="K37" i="3" s="1"/>
  <c r="J34" i="3"/>
  <c r="K34" i="3" s="1"/>
  <c r="I51" i="3"/>
  <c r="J51" i="3" s="1"/>
  <c r="K51" i="3" s="1"/>
  <c r="J50" i="3"/>
  <c r="K50" i="3" s="1"/>
  <c r="J46" i="3"/>
  <c r="K46" i="3" s="1"/>
  <c r="J42" i="3"/>
  <c r="K42" i="3" s="1"/>
  <c r="J36" i="3"/>
  <c r="K36" i="3" s="1"/>
  <c r="H52" i="3"/>
  <c r="E55" i="3"/>
  <c r="F55" i="3" s="1"/>
  <c r="F58" i="3"/>
  <c r="F57" i="3"/>
  <c r="F59" i="3"/>
  <c r="E33" i="3"/>
  <c r="E23" i="3"/>
  <c r="E61" i="3"/>
  <c r="J57" i="3" l="1"/>
  <c r="K57" i="3" s="1"/>
  <c r="G61" i="3"/>
  <c r="H61" i="3" s="1"/>
  <c r="H40" i="3"/>
  <c r="H44" i="3"/>
  <c r="F52" i="3"/>
  <c r="F43" i="3"/>
  <c r="G15" i="3"/>
  <c r="G17" i="3"/>
  <c r="G19" i="3"/>
  <c r="G23" i="3"/>
  <c r="G25" i="3"/>
  <c r="G27" i="3" l="1"/>
  <c r="H27" i="3" s="1"/>
  <c r="F40" i="3"/>
  <c r="E11" i="5"/>
  <c r="E12" i="5"/>
  <c r="E13" i="5"/>
  <c r="C11" i="5"/>
  <c r="C12" i="5"/>
  <c r="C13" i="5"/>
  <c r="F35" i="3"/>
  <c r="F36" i="3"/>
  <c r="F37" i="3"/>
  <c r="F42" i="3"/>
  <c r="F45" i="3"/>
  <c r="F46" i="3"/>
  <c r="F48" i="3"/>
  <c r="F50" i="3"/>
  <c r="F34" i="3"/>
  <c r="H13" i="3"/>
  <c r="H16" i="3"/>
  <c r="H18" i="3"/>
  <c r="H24" i="3"/>
  <c r="H12" i="3"/>
  <c r="H11" i="3"/>
  <c r="F20" i="3"/>
  <c r="F24" i="3"/>
  <c r="F18" i="3"/>
  <c r="F16" i="3"/>
  <c r="F14" i="3"/>
  <c r="F12" i="3"/>
  <c r="I27" i="1" l="1"/>
  <c r="G27" i="1"/>
  <c r="G26" i="1"/>
  <c r="I13" i="1" l="1"/>
  <c r="I10" i="1"/>
  <c r="I9" i="1"/>
  <c r="G13" i="1"/>
  <c r="G12" i="1"/>
  <c r="G10" i="1"/>
  <c r="F49" i="3" l="1"/>
  <c r="F61" i="3"/>
  <c r="F33" i="3" l="1"/>
  <c r="E13" i="3"/>
  <c r="F13" i="3" s="1"/>
  <c r="E10" i="5"/>
  <c r="C10" i="5"/>
  <c r="G49" i="3" l="1"/>
  <c r="H49" i="3" s="1"/>
  <c r="J49" i="3" s="1"/>
  <c r="K49" i="3" s="1"/>
  <c r="F30" i="1" l="1"/>
  <c r="G30" i="1" s="1"/>
  <c r="I11" i="1"/>
  <c r="G11" i="1"/>
  <c r="H17" i="3"/>
  <c r="H15" i="3"/>
  <c r="H19" i="3"/>
  <c r="H23" i="3"/>
  <c r="F23" i="3"/>
  <c r="E19" i="3"/>
  <c r="F19" i="3" s="1"/>
  <c r="F15" i="3"/>
  <c r="E17" i="3"/>
  <c r="F17" i="3" s="1"/>
  <c r="E11" i="3"/>
  <c r="G47" i="3"/>
  <c r="H33" i="3"/>
  <c r="I8" i="1"/>
  <c r="H25" i="3"/>
  <c r="G8" i="1"/>
  <c r="F25" i="3" l="1"/>
  <c r="E27" i="3"/>
  <c r="F27" i="3" s="1"/>
  <c r="H47" i="3"/>
  <c r="E62" i="3"/>
  <c r="F47" i="3"/>
  <c r="F11" i="3"/>
  <c r="G14" i="1"/>
  <c r="G62" i="3" l="1"/>
  <c r="H62" i="3" s="1"/>
  <c r="H60" i="3"/>
  <c r="I60" i="3"/>
  <c r="J47" i="3"/>
  <c r="K47" i="3" s="1"/>
  <c r="F44" i="3"/>
  <c r="J60" i="3" l="1"/>
  <c r="I62" i="3"/>
  <c r="F60" i="3"/>
  <c r="F62" i="3"/>
  <c r="K60" i="3" l="1"/>
  <c r="K62" i="3" s="1"/>
  <c r="J62" i="3"/>
</calcChain>
</file>

<file path=xl/sharedStrings.xml><?xml version="1.0" encoding="utf-8"?>
<sst xmlns="http://schemas.openxmlformats.org/spreadsheetml/2006/main" count="260" uniqueCount="166">
  <si>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</si>
  <si>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</si>
  <si>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</si>
  <si>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</si>
  <si>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</si>
  <si>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</si>
  <si>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</si>
  <si>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</si>
  <si>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</si>
  <si>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</si>
  <si>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</si>
  <si>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</si>
  <si>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</si>
  <si>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</si>
  <si>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</si>
  <si>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</si>
  <si>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</si>
  <si>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</si>
  <si>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</si>
  <si>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</si>
  <si>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</si>
  <si>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</si>
  <si>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</si>
  <si>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</si>
  <si>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</si>
  <si>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</si>
  <si>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</si>
  <si>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</si>
  <si>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</si>
  <si>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</si>
  <si>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</si>
  <si>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</si>
  <si>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</si>
  <si>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</si>
  <si>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</si>
  <si>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</si>
  <si>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</si>
  <si>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</si>
  <si>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</si>
  <si>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</si>
  <si>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</si>
  <si>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</si>
  <si>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</si>
  <si>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</si>
  <si>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</si>
  <si>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</si>
  <si>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</si>
  <si>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</si>
  <si>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</si>
  <si>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</si>
  <si>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</si>
  <si>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</si>
  <si>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</si>
  <si>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</si>
  <si>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</si>
  <si>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</si>
  <si>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</si>
  <si>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VLASTITI PRIHODI-PK</t>
  </si>
  <si>
    <t>Prihodi od imovine</t>
  </si>
  <si>
    <t>PRIHODI ZA POSEBNE NAMJENE</t>
  </si>
  <si>
    <t>Prihodi od upravnih i administrativnih pristojbi,pristojbi po posebnim propisima i naknada</t>
  </si>
  <si>
    <t>Prihodi od prodaje proizvoda i robe te pruženih usluga i prihodi od donacija</t>
  </si>
  <si>
    <t>TEKUĆE DONACIJE -PK</t>
  </si>
  <si>
    <t>UKUPNO PRIHOD</t>
  </si>
  <si>
    <t>Financijski rashodi</t>
  </si>
  <si>
    <t>UKUPNO</t>
  </si>
  <si>
    <t>UKUPNO RASHOD</t>
  </si>
  <si>
    <t>TEKUĆE DONACIJE-PK</t>
  </si>
  <si>
    <t>OPĆI PRIHODI I PRIMICI</t>
  </si>
  <si>
    <t xml:space="preserve"> </t>
  </si>
  <si>
    <t>09 Obrazovanje</t>
  </si>
  <si>
    <t>POMOĆI IZ GR.PR.-PK</t>
  </si>
  <si>
    <t>POMOĆI -PK-(mzo, mk)</t>
  </si>
  <si>
    <t>:7,5345</t>
  </si>
  <si>
    <t>Izvršenje 2021.**-EURO</t>
  </si>
  <si>
    <t>Plan 2022.**-EURO</t>
  </si>
  <si>
    <t>Plan za 2023.-EURO</t>
  </si>
  <si>
    <t>Izvršenje 2021.-EURO</t>
  </si>
  <si>
    <t>Plan 2022.-EURO</t>
  </si>
  <si>
    <t>Prihodi za posebne namjene-PK</t>
  </si>
  <si>
    <t>Pomoći-PK</t>
  </si>
  <si>
    <t>Plan za 2023.EURO</t>
  </si>
  <si>
    <t>Projekcija EURO
za 2024.</t>
  </si>
  <si>
    <t>Projekcija EURO
za 2025.</t>
  </si>
  <si>
    <t>Projekcija EURO 
za 2025.</t>
  </si>
  <si>
    <t>Plan za 2023.- EURO</t>
  </si>
  <si>
    <t>OPĆI PRIHODI OSNOVNE ŠKOLE</t>
  </si>
  <si>
    <t>POMOĆI -PK(mzo)</t>
  </si>
  <si>
    <t>Investicijsko održavanje</t>
  </si>
  <si>
    <t>OPĆI PRIH (DEC.SR.)</t>
  </si>
  <si>
    <t>0912 Osnovnoškolskoobrazovanje obrazovanje</t>
  </si>
  <si>
    <t>091snovnoškolskoobrazovanje obrazovanje</t>
  </si>
  <si>
    <t>Prihodi iz nadležnog proračuna-dec.sr., inv. Održavanje</t>
  </si>
  <si>
    <t>Rashodi za zaposl.(pomoćnici)</t>
  </si>
  <si>
    <t>Naknade za prijevoz</t>
  </si>
  <si>
    <t>O.Š. nema ovih primitaka</t>
  </si>
  <si>
    <t>Dnevnice, školska kuhinja</t>
  </si>
  <si>
    <t>POMOĆI- pomoćnici u nast.</t>
  </si>
  <si>
    <t>Osig. Pomoćnika u nastavi</t>
  </si>
  <si>
    <t>0911 Predškolsko obrazovanje</t>
  </si>
  <si>
    <t>FINANCIJSKI PLAN PRORAČUNSKOG KORISNIKA (OŠ JASENOVAC)
ZA 2023. I PROJEKCIJA ZA 2024. I 2025. GODINU</t>
  </si>
  <si>
    <t>FINANCIJSKI PLAN PRORAČUNSKOG KORISNIKA (OŠ JASENOVAC) 
ZA 2023. I PROJEKCIJA ZA 2024. I 2025. GODINU</t>
  </si>
  <si>
    <t>Program javnih potreba u škol.</t>
  </si>
  <si>
    <t xml:space="preserve">T100004 </t>
  </si>
  <si>
    <t>Osig. pom.u nast. uč s teškoćam</t>
  </si>
  <si>
    <t>5.2.5.</t>
  </si>
  <si>
    <t xml:space="preserve">Pomoći </t>
  </si>
  <si>
    <t>Plaće za redovan rad</t>
  </si>
  <si>
    <t>Ostali rashodi za zaposlene</t>
  </si>
  <si>
    <t>Doprinosi za obv.zdrav.osiguranje</t>
  </si>
  <si>
    <t>Naknade za prijevoz na posao i s</t>
  </si>
  <si>
    <t>A100010</t>
  </si>
  <si>
    <t>Školska kuhinja</t>
  </si>
  <si>
    <t>1.1.</t>
  </si>
  <si>
    <t>Namirnice</t>
  </si>
  <si>
    <t>4.3.1.</t>
  </si>
  <si>
    <t>5.2.9.</t>
  </si>
  <si>
    <t xml:space="preserve">Pomoći -Min. Za demog., obitelj </t>
  </si>
  <si>
    <t>5.7.1.</t>
  </si>
  <si>
    <t>Pomoći od gradskih i općinskih pr.</t>
  </si>
  <si>
    <t>Redovni program OŠ</t>
  </si>
  <si>
    <t>Računalne usluge</t>
  </si>
  <si>
    <t>1.2.</t>
  </si>
  <si>
    <t>Opći prihodi OŠ</t>
  </si>
  <si>
    <t>Službena putovanja</t>
  </si>
  <si>
    <t>Str. Usavršavanje zaposlenika</t>
  </si>
  <si>
    <t>Uredski materijal i ostali mat.ras.</t>
  </si>
  <si>
    <t>Energija</t>
  </si>
  <si>
    <t>Mat.i dijel.za tek. i inv.održavanje</t>
  </si>
  <si>
    <t>Sitni inventar</t>
  </si>
  <si>
    <t>Službena, radna odjeća</t>
  </si>
  <si>
    <t>Usluge telefona, pošte i prijevoza</t>
  </si>
  <si>
    <t>Usluge tek. i inv. održavanja</t>
  </si>
  <si>
    <t>Komunalne usluge</t>
  </si>
  <si>
    <t>Zdravstvene usluge</t>
  </si>
  <si>
    <t>Ostale usluge</t>
  </si>
  <si>
    <t>Reprezentacija</t>
  </si>
  <si>
    <t>Članarine</t>
  </si>
  <si>
    <t>Ostali nespomenuti rashodi</t>
  </si>
  <si>
    <t>Bankarske usluge i platni promet</t>
  </si>
  <si>
    <t>3.1.1.</t>
  </si>
  <si>
    <t>Vlastiti prihodi- PK</t>
  </si>
  <si>
    <t>Prihodi za posebne namjene</t>
  </si>
  <si>
    <t>Ostali- izleti roditelji</t>
  </si>
  <si>
    <t>5.2.2.</t>
  </si>
  <si>
    <t>Doprinosi za zdrav.osig.</t>
  </si>
  <si>
    <t>Knjige- udžbenici</t>
  </si>
  <si>
    <t>6.1.1.</t>
  </si>
  <si>
    <t>Tekuće donacije- PK</t>
  </si>
  <si>
    <t>Službena putovanja- dnevnice uč.</t>
  </si>
  <si>
    <t>Predškolski odgoj</t>
  </si>
  <si>
    <t>Pomoći iz gradskih i općinskih pror</t>
  </si>
  <si>
    <t>Projekti i međunarodna suradnja</t>
  </si>
  <si>
    <t>5.2.3.</t>
  </si>
  <si>
    <t>Pomoći EU- ERASMUS</t>
  </si>
  <si>
    <t>Stručno usavršavanje zaposl.</t>
  </si>
  <si>
    <t>Ulaganja u objekte školstva</t>
  </si>
  <si>
    <t>Usluge tek. i invest. održavanja</t>
  </si>
  <si>
    <t>PROGRAM 1001</t>
  </si>
  <si>
    <t>POMOĆI EU- ERASMUS</t>
  </si>
  <si>
    <t>Plan 2022. KN</t>
  </si>
  <si>
    <t>Izvršenje 2021. KN</t>
  </si>
  <si>
    <t>Aktivnos</t>
  </si>
  <si>
    <t>Aktivn.</t>
  </si>
  <si>
    <t>Kapital</t>
  </si>
  <si>
    <t xml:space="preserve">ni projekt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</si>
</sst>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n-41A]_-;\-* #,##0.00\ [$kn-41A]_-;_-* &quot;-&quot;??\ [$kn-41A]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1" fillId="14" borderId="6" applyNumberFormat="0" applyAlignment="0" applyProtection="0"/>
    <xf numFmtId="0" fontId="35" fillId="18" borderId="6" applyNumberFormat="0" applyAlignment="0" applyProtection="0"/>
  </cellStyleXfs>
  <cellXfs count="25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9" fillId="6" borderId="3" xfId="2" applyNumberFormat="1" applyFont="1" applyBorder="1" applyAlignment="1" applyProtection="1">
      <alignment horizontal="left" vertical="center" wrapText="1"/>
    </xf>
    <xf numFmtId="0" fontId="20" fillId="6" borderId="3" xfId="2" applyNumberFormat="1" applyFont="1" applyBorder="1" applyAlignment="1" applyProtection="1">
      <alignment horizontal="left" vertical="center" wrapText="1"/>
    </xf>
    <xf numFmtId="0" fontId="18" fillId="6" borderId="3" xfId="2" quotePrefix="1" applyBorder="1" applyAlignment="1">
      <alignment horizontal="left" vertical="center"/>
    </xf>
    <xf numFmtId="0" fontId="1" fillId="6" borderId="3" xfId="2" quotePrefix="1" applyFont="1" applyBorder="1" applyAlignment="1">
      <alignment horizontal="left" vertical="center"/>
    </xf>
    <xf numFmtId="0" fontId="20" fillId="6" borderId="3" xfId="2" quotePrefix="1" applyFont="1" applyBorder="1" applyAlignment="1">
      <alignment horizontal="left" vertical="center"/>
    </xf>
    <xf numFmtId="0" fontId="20" fillId="6" borderId="3" xfId="2" quotePrefix="1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1" fillId="5" borderId="3" xfId="1" applyNumberFormat="1" applyFont="1" applyBorder="1" applyAlignment="1" applyProtection="1">
      <alignment horizontal="left" vertical="center" wrapText="1"/>
    </xf>
    <xf numFmtId="0" fontId="22" fillId="5" borderId="3" xfId="1" applyNumberFormat="1" applyFont="1" applyBorder="1" applyAlignment="1" applyProtection="1">
      <alignment horizontal="left" vertical="center" wrapText="1"/>
    </xf>
    <xf numFmtId="0" fontId="21" fillId="5" borderId="3" xfId="1" quotePrefix="1" applyFont="1" applyBorder="1" applyAlignment="1">
      <alignment horizontal="left" vertical="center"/>
    </xf>
    <xf numFmtId="3" fontId="21" fillId="5" borderId="4" xfId="1" applyNumberFormat="1" applyFont="1" applyBorder="1" applyAlignment="1">
      <alignment horizontal="right"/>
    </xf>
    <xf numFmtId="3" fontId="21" fillId="5" borderId="3" xfId="1" applyNumberFormat="1" applyFon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1" fillId="2" borderId="3" xfId="0" quotePrefix="1" applyFont="1" applyFill="1" applyBorder="1" applyAlignment="1">
      <alignment horizontal="center" vertical="center"/>
    </xf>
    <xf numFmtId="0" fontId="22" fillId="5" borderId="3" xfId="1" applyNumberFormat="1" applyFont="1" applyBorder="1" applyAlignment="1" applyProtection="1">
      <alignment horizontal="center" vertical="center" wrapText="1"/>
    </xf>
    <xf numFmtId="0" fontId="19" fillId="6" borderId="3" xfId="2" applyNumberFormat="1" applyFont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20" fillId="6" borderId="3" xfId="2" quotePrefix="1" applyFont="1" applyBorder="1" applyAlignment="1">
      <alignment horizontal="center" vertical="center"/>
    </xf>
    <xf numFmtId="0" fontId="18" fillId="6" borderId="3" xfId="2" quotePrefix="1" applyBorder="1" applyAlignment="1">
      <alignment horizontal="center" vertical="center"/>
    </xf>
    <xf numFmtId="0" fontId="21" fillId="5" borderId="3" xfId="1" applyNumberFormat="1" applyFont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8" fillId="6" borderId="3" xfId="2" applyBorder="1" applyAlignment="1">
      <alignment horizontal="left" vertical="center"/>
    </xf>
    <xf numFmtId="0" fontId="18" fillId="6" borderId="3" xfId="2" applyNumberFormat="1" applyBorder="1" applyAlignment="1" applyProtection="1">
      <alignment horizontal="left" vertical="center"/>
    </xf>
    <xf numFmtId="0" fontId="20" fillId="6" borderId="3" xfId="2" applyNumberFormat="1" applyFont="1" applyBorder="1" applyAlignment="1" applyProtection="1">
      <alignment horizontal="left" vertical="center"/>
    </xf>
    <xf numFmtId="0" fontId="20" fillId="6" borderId="3" xfId="2" applyNumberFormat="1" applyFont="1" applyBorder="1" applyAlignment="1" applyProtection="1">
      <alignment vertical="center" wrapText="1"/>
    </xf>
    <xf numFmtId="0" fontId="20" fillId="6" borderId="3" xfId="2" applyFont="1" applyBorder="1" applyAlignment="1">
      <alignment horizontal="left" vertical="center"/>
    </xf>
    <xf numFmtId="0" fontId="23" fillId="7" borderId="3" xfId="3" applyFont="1" applyBorder="1" applyAlignment="1">
      <alignment horizontal="center" vertical="center"/>
    </xf>
    <xf numFmtId="0" fontId="23" fillId="7" borderId="3" xfId="3" applyNumberFormat="1" applyFont="1" applyBorder="1" applyAlignment="1" applyProtection="1">
      <alignment horizontal="center" vertical="center"/>
    </xf>
    <xf numFmtId="0" fontId="23" fillId="7" borderId="3" xfId="3" applyNumberFormat="1" applyFont="1" applyBorder="1" applyAlignment="1" applyProtection="1">
      <alignment horizontal="left" vertical="center"/>
    </xf>
    <xf numFmtId="0" fontId="23" fillId="7" borderId="3" xfId="3" applyNumberFormat="1" applyFont="1" applyBorder="1" applyAlignment="1" applyProtection="1">
      <alignment vertical="center" wrapText="1"/>
    </xf>
    <xf numFmtId="4" fontId="21" fillId="5" borderId="4" xfId="1" applyNumberFormat="1" applyFont="1" applyBorder="1" applyAlignment="1">
      <alignment horizontal="right"/>
    </xf>
    <xf numFmtId="4" fontId="21" fillId="5" borderId="3" xfId="1" applyNumberFormat="1" applyFont="1" applyBorder="1" applyAlignment="1">
      <alignment horizontal="right"/>
    </xf>
    <xf numFmtId="4" fontId="22" fillId="5" borderId="3" xfId="1" applyNumberFormat="1" applyFont="1" applyBorder="1" applyAlignment="1">
      <alignment horizontal="right"/>
    </xf>
    <xf numFmtId="0" fontId="18" fillId="2" borderId="3" xfId="2" applyFill="1" applyBorder="1" applyAlignment="1">
      <alignment horizontal="left" vertical="center"/>
    </xf>
    <xf numFmtId="0" fontId="20" fillId="2" borderId="3" xfId="2" applyNumberFormat="1" applyFont="1" applyFill="1" applyBorder="1" applyAlignment="1" applyProtection="1">
      <alignment horizontal="left" vertical="center"/>
    </xf>
    <xf numFmtId="0" fontId="1" fillId="2" borderId="3" xfId="2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8" fillId="6" borderId="3" xfId="2" applyNumberFormat="1" applyBorder="1" applyAlignment="1" applyProtection="1">
      <alignment horizontal="center" vertical="center"/>
    </xf>
    <xf numFmtId="0" fontId="24" fillId="6" borderId="3" xfId="2" applyNumberFormat="1" applyFont="1" applyBorder="1" applyAlignment="1" applyProtection="1">
      <alignment horizontal="left" vertical="center"/>
    </xf>
    <xf numFmtId="0" fontId="18" fillId="6" borderId="6" xfId="2" applyNumberFormat="1" applyBorder="1" applyAlignment="1" applyProtection="1">
      <alignment horizontal="center" vertical="center"/>
    </xf>
    <xf numFmtId="0" fontId="0" fillId="6" borderId="6" xfId="2" applyFont="1" applyBorder="1" applyAlignment="1">
      <alignment horizontal="left" vertical="center"/>
    </xf>
    <xf numFmtId="0" fontId="1" fillId="6" borderId="6" xfId="2" applyNumberFormat="1" applyFont="1" applyBorder="1" applyAlignment="1" applyProtection="1">
      <alignment horizontal="left" vertical="center"/>
    </xf>
    <xf numFmtId="0" fontId="25" fillId="2" borderId="3" xfId="0" quotePrefix="1" applyFont="1" applyFill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/>
    </xf>
    <xf numFmtId="0" fontId="23" fillId="2" borderId="3" xfId="2" applyNumberFormat="1" applyFont="1" applyFill="1" applyBorder="1" applyAlignment="1" applyProtection="1">
      <alignment horizontal="center" vertical="center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11" fillId="8" borderId="3" xfId="0" applyNumberFormat="1" applyFont="1" applyFill="1" applyBorder="1" applyAlignment="1" applyProtection="1">
      <alignment horizontal="center" vertical="center" wrapText="1"/>
    </xf>
    <xf numFmtId="0" fontId="27" fillId="8" borderId="3" xfId="0" applyNumberFormat="1" applyFont="1" applyFill="1" applyBorder="1" applyAlignment="1" applyProtection="1">
      <alignment horizontal="left" vertical="center" wrapText="1"/>
    </xf>
    <xf numFmtId="0" fontId="6" fillId="9" borderId="3" xfId="0" applyNumberFormat="1" applyFont="1" applyFill="1" applyBorder="1" applyAlignment="1" applyProtection="1">
      <alignment horizontal="center" vertical="center" wrapText="1"/>
    </xf>
    <xf numFmtId="4" fontId="22" fillId="5" borderId="1" xfId="1" applyNumberFormat="1" applyFont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6" fillId="13" borderId="3" xfId="0" applyNumberFormat="1" applyFont="1" applyFill="1" applyBorder="1" applyAlignment="1" applyProtection="1">
      <alignment horizontal="center" vertical="center" wrapText="1"/>
    </xf>
    <xf numFmtId="0" fontId="6" fillId="13" borderId="1" xfId="0" applyNumberFormat="1" applyFont="1" applyFill="1" applyBorder="1" applyAlignment="1" applyProtection="1">
      <alignment horizontal="center" vertical="center" wrapText="1"/>
    </xf>
    <xf numFmtId="0" fontId="31" fillId="14" borderId="6" xfId="4" applyAlignment="1">
      <alignment horizontal="center" vertical="center"/>
    </xf>
    <xf numFmtId="0" fontId="18" fillId="2" borderId="3" xfId="2" quotePrefix="1" applyFill="1" applyBorder="1" applyAlignment="1">
      <alignment horizontal="left" vertical="center"/>
    </xf>
    <xf numFmtId="0" fontId="1" fillId="2" borderId="3" xfId="2" quotePrefix="1" applyFont="1" applyFill="1" applyBorder="1" applyAlignment="1">
      <alignment horizontal="left" vertical="center"/>
    </xf>
    <xf numFmtId="0" fontId="1" fillId="2" borderId="3" xfId="2" quotePrefix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3" xfId="0" applyNumberFormat="1" applyFont="1" applyFill="1" applyBorder="1" applyAlignment="1" applyProtection="1">
      <alignment horizontal="center" vertical="center"/>
    </xf>
    <xf numFmtId="0" fontId="11" fillId="8" borderId="3" xfId="0" applyNumberFormat="1" applyFont="1" applyFill="1" applyBorder="1" applyAlignment="1" applyProtection="1">
      <alignment horizontal="left" vertical="center"/>
    </xf>
    <xf numFmtId="0" fontId="11" fillId="8" borderId="3" xfId="0" applyNumberFormat="1" applyFont="1" applyFill="1" applyBorder="1" applyAlignment="1" applyProtection="1">
      <alignment vertical="center" wrapText="1"/>
    </xf>
    <xf numFmtId="0" fontId="20" fillId="15" borderId="3" xfId="2" applyFont="1" applyFill="1" applyBorder="1" applyAlignment="1">
      <alignment horizontal="left" vertical="center"/>
    </xf>
    <xf numFmtId="0" fontId="11" fillId="15" borderId="3" xfId="0" quotePrefix="1" applyFont="1" applyFill="1" applyBorder="1" applyAlignment="1">
      <alignment horizontal="center" vertical="center"/>
    </xf>
    <xf numFmtId="0" fontId="10" fillId="15" borderId="3" xfId="0" quotePrefix="1" applyFont="1" applyFill="1" applyBorder="1" applyAlignment="1">
      <alignment horizontal="left" vertical="center"/>
    </xf>
    <xf numFmtId="0" fontId="9" fillId="15" borderId="3" xfId="0" quotePrefix="1" applyFont="1" applyFill="1" applyBorder="1" applyAlignment="1">
      <alignment horizontal="left" vertical="center"/>
    </xf>
    <xf numFmtId="0" fontId="32" fillId="2" borderId="3" xfId="0" quotePrefix="1" applyFont="1" applyFill="1" applyBorder="1" applyAlignment="1">
      <alignment horizontal="left" vertical="center"/>
    </xf>
    <xf numFmtId="0" fontId="33" fillId="2" borderId="3" xfId="0" applyNumberFormat="1" applyFont="1" applyFill="1" applyBorder="1" applyAlignment="1" applyProtection="1">
      <alignment horizontal="left" vertical="center" wrapText="1"/>
    </xf>
    <xf numFmtId="0" fontId="21" fillId="16" borderId="3" xfId="1" applyFont="1" applyFill="1" applyBorder="1" applyAlignment="1">
      <alignment horizontal="left" vertical="center"/>
    </xf>
    <xf numFmtId="0" fontId="21" fillId="16" borderId="3" xfId="1" applyNumberFormat="1" applyFont="1" applyFill="1" applyBorder="1" applyAlignment="1" applyProtection="1">
      <alignment horizontal="center" vertical="center"/>
    </xf>
    <xf numFmtId="0" fontId="21" fillId="16" borderId="3" xfId="1" applyNumberFormat="1" applyFont="1" applyFill="1" applyBorder="1" applyAlignment="1" applyProtection="1">
      <alignment horizontal="left" vertical="center"/>
    </xf>
    <xf numFmtId="0" fontId="21" fillId="16" borderId="3" xfId="1" applyNumberFormat="1" applyFont="1" applyFill="1" applyBorder="1" applyAlignment="1" applyProtection="1">
      <alignment vertical="center" wrapText="1"/>
    </xf>
    <xf numFmtId="0" fontId="0" fillId="17" borderId="0" xfId="0" applyFill="1"/>
    <xf numFmtId="0" fontId="35" fillId="18" borderId="6" xfId="5"/>
    <xf numFmtId="3" fontId="26" fillId="2" borderId="4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>
      <alignment horizontal="right"/>
    </xf>
    <xf numFmtId="3" fontId="34" fillId="2" borderId="4" xfId="0" applyNumberFormat="1" applyFont="1" applyFill="1" applyBorder="1" applyAlignment="1">
      <alignment horizontal="right"/>
    </xf>
    <xf numFmtId="3" fontId="34" fillId="2" borderId="3" xfId="0" applyNumberFormat="1" applyFont="1" applyFill="1" applyBorder="1" applyAlignment="1">
      <alignment horizontal="right"/>
    </xf>
    <xf numFmtId="3" fontId="24" fillId="8" borderId="4" xfId="2" applyNumberFormat="1" applyFont="1" applyFill="1" applyBorder="1" applyAlignment="1">
      <alignment horizontal="right"/>
    </xf>
    <xf numFmtId="3" fontId="24" fillId="6" borderId="3" xfId="2" applyNumberFormat="1" applyFont="1" applyBorder="1" applyAlignment="1">
      <alignment horizontal="right"/>
    </xf>
    <xf numFmtId="3" fontId="26" fillId="8" borderId="4" xfId="0" applyNumberFormat="1" applyFont="1" applyFill="1" applyBorder="1" applyAlignment="1">
      <alignment horizontal="right"/>
    </xf>
    <xf numFmtId="3" fontId="26" fillId="10" borderId="3" xfId="0" applyNumberFormat="1" applyFont="1" applyFill="1" applyBorder="1" applyAlignment="1">
      <alignment horizontal="right"/>
    </xf>
    <xf numFmtId="3" fontId="26" fillId="6" borderId="4" xfId="2" applyNumberFormat="1" applyFont="1" applyBorder="1" applyAlignment="1">
      <alignment horizontal="right"/>
    </xf>
    <xf numFmtId="3" fontId="26" fillId="10" borderId="3" xfId="2" applyNumberFormat="1" applyFont="1" applyFill="1" applyBorder="1" applyAlignment="1">
      <alignment horizontal="right"/>
    </xf>
    <xf numFmtId="3" fontId="24" fillId="6" borderId="4" xfId="2" applyNumberFormat="1" applyFont="1" applyBorder="1" applyAlignment="1">
      <alignment horizontal="right"/>
    </xf>
    <xf numFmtId="3" fontId="24" fillId="10" borderId="3" xfId="2" applyNumberFormat="1" applyFont="1" applyFill="1" applyBorder="1" applyAlignment="1">
      <alignment horizontal="right"/>
    </xf>
    <xf numFmtId="3" fontId="24" fillId="10" borderId="4" xfId="2" applyNumberFormat="1" applyFont="1" applyFill="1" applyBorder="1" applyAlignment="1">
      <alignment horizontal="right"/>
    </xf>
    <xf numFmtId="3" fontId="26" fillId="10" borderId="4" xfId="0" applyNumberFormat="1" applyFont="1" applyFill="1" applyBorder="1" applyAlignment="1">
      <alignment horizontal="right"/>
    </xf>
    <xf numFmtId="3" fontId="26" fillId="10" borderId="4" xfId="2" applyNumberFormat="1" applyFont="1" applyFill="1" applyBorder="1" applyAlignment="1">
      <alignment horizontal="right"/>
    </xf>
    <xf numFmtId="3" fontId="17" fillId="10" borderId="6" xfId="2" applyNumberFormat="1" applyFont="1" applyFill="1" applyBorder="1" applyAlignment="1">
      <alignment horizontal="right"/>
    </xf>
    <xf numFmtId="3" fontId="26" fillId="10" borderId="6" xfId="2" applyNumberFormat="1" applyFont="1" applyFill="1" applyBorder="1" applyAlignment="1">
      <alignment horizontal="right"/>
    </xf>
    <xf numFmtId="3" fontId="26" fillId="11" borderId="3" xfId="1" applyNumberFormat="1" applyFont="1" applyFill="1" applyBorder="1" applyAlignment="1">
      <alignment horizontal="right"/>
    </xf>
    <xf numFmtId="3" fontId="26" fillId="11" borderId="4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34" fillId="2" borderId="4" xfId="2" applyNumberFormat="1" applyFont="1" applyFill="1" applyBorder="1" applyAlignment="1">
      <alignment horizontal="right"/>
    </xf>
    <xf numFmtId="3" fontId="17" fillId="2" borderId="3" xfId="2" applyNumberFormat="1" applyFont="1" applyFill="1" applyBorder="1" applyAlignment="1">
      <alignment horizontal="right"/>
    </xf>
    <xf numFmtId="3" fontId="36" fillId="2" borderId="3" xfId="2" applyNumberFormat="1" applyFont="1" applyFill="1" applyBorder="1" applyAlignment="1">
      <alignment horizontal="right"/>
    </xf>
    <xf numFmtId="3" fontId="34" fillId="8" borderId="4" xfId="0" applyNumberFormat="1" applyFont="1" applyFill="1" applyBorder="1" applyAlignment="1">
      <alignment horizontal="right"/>
    </xf>
    <xf numFmtId="3" fontId="36" fillId="2" borderId="4" xfId="2" applyNumberFormat="1" applyFont="1" applyFill="1" applyBorder="1" applyAlignment="1">
      <alignment horizontal="right"/>
    </xf>
    <xf numFmtId="3" fontId="36" fillId="15" borderId="4" xfId="2" applyNumberFormat="1" applyFont="1" applyFill="1" applyBorder="1" applyAlignment="1">
      <alignment horizontal="right"/>
    </xf>
    <xf numFmtId="3" fontId="26" fillId="15" borderId="4" xfId="0" applyNumberFormat="1" applyFont="1" applyFill="1" applyBorder="1" applyAlignment="1">
      <alignment horizontal="right"/>
    </xf>
    <xf numFmtId="3" fontId="24" fillId="15" borderId="3" xfId="2" applyNumberFormat="1" applyFont="1" applyFill="1" applyBorder="1" applyAlignment="1">
      <alignment horizontal="right"/>
    </xf>
    <xf numFmtId="3" fontId="36" fillId="15" borderId="3" xfId="2" applyNumberFormat="1" applyFont="1" applyFill="1" applyBorder="1" applyAlignment="1">
      <alignment horizontal="right"/>
    </xf>
    <xf numFmtId="3" fontId="26" fillId="12" borderId="3" xfId="3" applyNumberFormat="1" applyFont="1" applyFill="1" applyBorder="1" applyAlignment="1">
      <alignment horizontal="right"/>
    </xf>
    <xf numFmtId="3" fontId="26" fillId="12" borderId="4" xfId="0" applyNumberFormat="1" applyFont="1" applyFill="1" applyBorder="1" applyAlignment="1">
      <alignment horizontal="right"/>
    </xf>
    <xf numFmtId="3" fontId="26" fillId="16" borderId="3" xfId="1" applyNumberFormat="1" applyFont="1" applyFill="1" applyBorder="1" applyAlignment="1">
      <alignment horizontal="right"/>
    </xf>
    <xf numFmtId="3" fontId="26" fillId="16" borderId="4" xfId="0" applyNumberFormat="1" applyFont="1" applyFill="1" applyBorder="1" applyAlignment="1">
      <alignment horizontal="right"/>
    </xf>
    <xf numFmtId="3" fontId="24" fillId="16" borderId="3" xfId="2" applyNumberFormat="1" applyFont="1" applyFill="1" applyBorder="1" applyAlignment="1">
      <alignment horizontal="right"/>
    </xf>
    <xf numFmtId="0" fontId="28" fillId="2" borderId="1" xfId="0" applyFont="1" applyFill="1" applyBorder="1" applyAlignment="1">
      <alignment horizontal="left" vertical="center"/>
    </xf>
    <xf numFmtId="0" fontId="25" fillId="2" borderId="2" xfId="0" applyNumberFormat="1" applyFont="1" applyFill="1" applyBorder="1" applyAlignment="1" applyProtection="1">
      <alignment vertical="center"/>
    </xf>
    <xf numFmtId="3" fontId="26" fillId="2" borderId="3" xfId="3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26" fillId="2" borderId="3" xfId="0" applyNumberFormat="1" applyFont="1" applyFill="1" applyBorder="1" applyAlignment="1" applyProtection="1">
      <alignment horizontal="center" vertical="center" wrapText="1"/>
    </xf>
    <xf numFmtId="3" fontId="26" fillId="2" borderId="1" xfId="0" quotePrefix="1" applyNumberFormat="1" applyFont="1" applyFill="1" applyBorder="1" applyAlignment="1">
      <alignment horizontal="right"/>
    </xf>
    <xf numFmtId="3" fontId="6" fillId="2" borderId="1" xfId="0" quotePrefix="1" applyNumberFormat="1" applyFont="1" applyFill="1" applyBorder="1" applyAlignment="1">
      <alignment horizontal="right"/>
    </xf>
    <xf numFmtId="0" fontId="34" fillId="2" borderId="0" xfId="0" applyFont="1" applyFill="1"/>
    <xf numFmtId="0" fontId="0" fillId="2" borderId="0" xfId="0" applyFill="1"/>
    <xf numFmtId="3" fontId="1" fillId="8" borderId="6" xfId="5" applyNumberFormat="1" applyFont="1" applyFill="1" applyAlignment="1">
      <alignment horizontal="right"/>
    </xf>
    <xf numFmtId="3" fontId="24" fillId="12" borderId="3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/>
    <xf numFmtId="0" fontId="6" fillId="9" borderId="4" xfId="0" applyFont="1" applyFill="1" applyBorder="1" applyAlignment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0" fontId="6" fillId="19" borderId="4" xfId="0" applyFont="1" applyFill="1" applyBorder="1" applyAlignment="1">
      <alignment horizontal="left" vertical="center" wrapText="1"/>
    </xf>
    <xf numFmtId="3" fontId="3" fillId="19" borderId="4" xfId="0" applyNumberFormat="1" applyFont="1" applyFill="1" applyBorder="1" applyAlignment="1">
      <alignment horizontal="right"/>
    </xf>
    <xf numFmtId="3" fontId="3" fillId="19" borderId="3" xfId="0" applyNumberFormat="1" applyFont="1" applyFill="1" applyBorder="1" applyAlignment="1">
      <alignment horizontal="right"/>
    </xf>
    <xf numFmtId="3" fontId="6" fillId="19" borderId="3" xfId="0" applyNumberFormat="1" applyFont="1" applyFill="1" applyBorder="1" applyAlignment="1">
      <alignment horizontal="right"/>
    </xf>
    <xf numFmtId="3" fontId="3" fillId="19" borderId="3" xfId="0" applyNumberFormat="1" applyFont="1" applyFill="1" applyBorder="1" applyAlignment="1">
      <alignment horizontal="right" wrapText="1"/>
    </xf>
    <xf numFmtId="14" fontId="6" fillId="17" borderId="1" xfId="0" applyNumberFormat="1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3" fillId="17" borderId="4" xfId="0" applyFont="1" applyFill="1" applyBorder="1" applyAlignment="1">
      <alignment horizontal="left" vertical="center" wrapText="1"/>
    </xf>
    <xf numFmtId="3" fontId="3" fillId="17" borderId="4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>
      <alignment horizontal="right"/>
    </xf>
    <xf numFmtId="3" fontId="6" fillId="17" borderId="3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>
      <alignment horizontal="right" wrapText="1"/>
    </xf>
    <xf numFmtId="0" fontId="30" fillId="17" borderId="4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6" fillId="17" borderId="4" xfId="0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horizontal="left" vertical="center" wrapText="1"/>
    </xf>
    <xf numFmtId="0" fontId="3" fillId="19" borderId="4" xfId="0" applyFont="1" applyFill="1" applyBorder="1" applyAlignment="1">
      <alignment horizontal="left" vertical="center" wrapText="1"/>
    </xf>
    <xf numFmtId="0" fontId="9" fillId="10" borderId="3" xfId="0" quotePrefix="1" applyFont="1" applyFill="1" applyBorder="1" applyAlignment="1">
      <alignment horizontal="left" vertical="center"/>
    </xf>
    <xf numFmtId="0" fontId="11" fillId="10" borderId="3" xfId="0" quotePrefix="1" applyFont="1" applyFill="1" applyBorder="1" applyAlignment="1">
      <alignment horizontal="center" vertical="center"/>
    </xf>
    <xf numFmtId="3" fontId="34" fillId="10" borderId="4" xfId="0" applyNumberFormat="1" applyFont="1" applyFill="1" applyBorder="1" applyAlignment="1">
      <alignment horizontal="right"/>
    </xf>
    <xf numFmtId="3" fontId="34" fillId="10" borderId="3" xfId="0" applyNumberFormat="1" applyFont="1" applyFill="1" applyBorder="1" applyAlignment="1">
      <alignment horizontal="right"/>
    </xf>
    <xf numFmtId="0" fontId="6" fillId="19" borderId="2" xfId="0" applyFont="1" applyFill="1" applyBorder="1" applyAlignment="1">
      <alignment horizontal="left" vertical="center" wrapText="1"/>
    </xf>
    <xf numFmtId="0" fontId="6" fillId="19" borderId="4" xfId="0" applyFont="1" applyFill="1" applyBorder="1" applyAlignment="1">
      <alignment horizontal="left" vertical="center" wrapText="1"/>
    </xf>
    <xf numFmtId="0" fontId="32" fillId="10" borderId="3" xfId="0" quotePrefix="1" applyFont="1" applyFill="1" applyBorder="1" applyAlignment="1">
      <alignment horizontal="left" vertical="center"/>
    </xf>
    <xf numFmtId="0" fontId="11" fillId="10" borderId="3" xfId="0" quotePrefix="1" applyFont="1" applyFill="1" applyBorder="1" applyAlignment="1">
      <alignment horizontal="left" vertical="center" wrapText="1"/>
    </xf>
    <xf numFmtId="0" fontId="38" fillId="17" borderId="4" xfId="0" applyFont="1" applyFill="1" applyBorder="1" applyAlignment="1">
      <alignment horizontal="left" vertical="center" wrapText="1"/>
    </xf>
    <xf numFmtId="0" fontId="20" fillId="10" borderId="3" xfId="2" quotePrefix="1" applyFont="1" applyFill="1" applyBorder="1" applyAlignment="1">
      <alignment horizontal="left" vertical="center"/>
    </xf>
    <xf numFmtId="0" fontId="20" fillId="10" borderId="3" xfId="2" quotePrefix="1" applyFont="1" applyFill="1" applyBorder="1" applyAlignment="1">
      <alignment horizontal="left" vertical="center" wrapText="1"/>
    </xf>
    <xf numFmtId="0" fontId="38" fillId="19" borderId="1" xfId="0" applyFont="1" applyFill="1" applyBorder="1" applyAlignment="1">
      <alignment horizontal="center" vertical="center"/>
    </xf>
    <xf numFmtId="0" fontId="38" fillId="19" borderId="2" xfId="0" applyFont="1" applyFill="1" applyBorder="1" applyAlignment="1">
      <alignment horizontal="left" vertical="center" wrapText="1"/>
    </xf>
    <xf numFmtId="3" fontId="3" fillId="17" borderId="1" xfId="0" applyNumberFormat="1" applyFont="1" applyFill="1" applyBorder="1" applyAlignment="1">
      <alignment horizontal="right" vertical="center" wrapText="1"/>
    </xf>
    <xf numFmtId="0" fontId="28" fillId="2" borderId="1" xfId="0" quotePrefix="1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5" fillId="2" borderId="2" xfId="0" applyNumberFormat="1" applyFont="1" applyFill="1" applyBorder="1" applyAlignment="1" applyProtection="1">
      <alignment vertical="center"/>
    </xf>
    <xf numFmtId="0" fontId="28" fillId="2" borderId="1" xfId="0" quotePrefix="1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5" fillId="0" borderId="2" xfId="0" applyNumberFormat="1" applyFont="1" applyFill="1" applyBorder="1" applyAlignment="1" applyProtection="1">
      <alignment vertical="center" wrapText="1"/>
    </xf>
    <xf numFmtId="0" fontId="28" fillId="3" borderId="1" xfId="0" quotePrefix="1" applyNumberFormat="1" applyFont="1" applyFill="1" applyBorder="1" applyAlignment="1" applyProtection="1">
      <alignment horizontal="left" vertical="center" wrapText="1"/>
    </xf>
    <xf numFmtId="0" fontId="25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28" fillId="0" borderId="1" xfId="0" quotePrefix="1" applyNumberFormat="1" applyFont="1" applyFill="1" applyBorder="1" applyAlignment="1" applyProtection="1">
      <alignment horizontal="left" vertical="center" wrapText="1"/>
    </xf>
    <xf numFmtId="0" fontId="29" fillId="4" borderId="1" xfId="0" applyNumberFormat="1" applyFont="1" applyFill="1" applyBorder="1" applyAlignment="1" applyProtection="1">
      <alignment horizontal="left" vertical="center" wrapText="1"/>
    </xf>
    <xf numFmtId="0" fontId="29" fillId="4" borderId="2" xfId="0" applyNumberFormat="1" applyFont="1" applyFill="1" applyBorder="1" applyAlignment="1" applyProtection="1">
      <alignment horizontal="left" vertical="center" wrapText="1"/>
    </xf>
    <xf numFmtId="0" fontId="29" fillId="4" borderId="4" xfId="0" applyNumberFormat="1" applyFont="1" applyFill="1" applyBorder="1" applyAlignment="1" applyProtection="1">
      <alignment horizontal="left" vertical="center" wrapText="1"/>
    </xf>
    <xf numFmtId="0" fontId="29" fillId="3" borderId="1" xfId="0" applyNumberFormat="1" applyFont="1" applyFill="1" applyBorder="1" applyAlignment="1" applyProtection="1">
      <alignment horizontal="left" vertical="center" wrapText="1"/>
    </xf>
    <xf numFmtId="0" fontId="29" fillId="3" borderId="2" xfId="0" applyNumberFormat="1" applyFont="1" applyFill="1" applyBorder="1" applyAlignment="1" applyProtection="1">
      <alignment horizontal="left" vertical="center" wrapText="1"/>
    </xf>
    <xf numFmtId="0" fontId="29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0" fillId="17" borderId="1" xfId="0" applyFont="1" applyFill="1" applyBorder="1" applyAlignment="1">
      <alignment horizontal="left" vertical="center" wrapText="1"/>
    </xf>
    <xf numFmtId="0" fontId="30" fillId="17" borderId="2" xfId="0" applyFont="1" applyFill="1" applyBorder="1" applyAlignment="1">
      <alignment horizontal="left" vertical="center" wrapText="1"/>
    </xf>
    <xf numFmtId="0" fontId="30" fillId="17" borderId="4" xfId="0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horizontal="left" vertical="center" wrapText="1"/>
    </xf>
    <xf numFmtId="0" fontId="6" fillId="19" borderId="2" xfId="0" applyFont="1" applyFill="1" applyBorder="1" applyAlignment="1">
      <alignment horizontal="left" vertical="center" wrapText="1"/>
    </xf>
    <xf numFmtId="0" fontId="6" fillId="19" borderId="4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14" fontId="30" fillId="17" borderId="1" xfId="0" applyNumberFormat="1" applyFont="1" applyFill="1" applyBorder="1" applyAlignment="1">
      <alignment horizontal="left" vertical="center" wrapText="1"/>
    </xf>
  </cellXfs>
  <cellStyles count="6">
    <cellStyle name="20% - Isticanje4" xfId="2" builtinId="42"/>
    <cellStyle name="40% - Isticanje2" xfId="1" builtinId="35"/>
    <cellStyle name="40% - Isticanje4" xfId="3" builtinId="43"/>
    <cellStyle name="Izračun" xfId="5" builtinId="22"/>
    <cellStyle name="Normalno" xfId="0" builtinId="0"/>
    <cellStyle name="Unos" xfId="4" builtinId="2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S19" sqref="S19"/>
    </sheetView>
  </sheetViews>
  <sheetFormatPr defaultRowHeight="15" x14ac:dyDescent="0.25"/>
  <cols>
    <col min="5" max="5" width="7.28515625" customWidth="1"/>
    <col min="6" max="7" width="14.140625" customWidth="1"/>
    <col min="8" max="10" width="13.140625" customWidth="1"/>
    <col min="11" max="11" width="12.85546875" customWidth="1"/>
    <col min="12" max="12" width="13.28515625" customWidth="1"/>
  </cols>
  <sheetData>
    <row r="1" spans="1:12" ht="42" customHeight="1" x14ac:dyDescent="0.25">
      <c r="A1" s="216" t="s">
        <v>100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" customHeight="1" x14ac:dyDescent="0.25">
      <c r="A2" s="4"/>
      <c r="B2" s="4"/>
      <c r="C2" s="4"/>
      <c r="D2" s="4"/>
      <c r="E2" s="4"/>
      <c r="F2" s="4"/>
      <c r="G2" s="28"/>
      <c r="H2" s="4"/>
      <c r="I2" s="28"/>
      <c r="J2" s="4"/>
      <c r="K2" s="4"/>
      <c r="L2" s="4"/>
    </row>
    <row r="3" spans="1:12" ht="15.75" x14ac:dyDescent="0.25">
      <c r="A3" s="216" t="s">
        <v>33</v>
      </c>
      <c r="B3" s="216"/>
      <c r="C3" s="216"/>
      <c r="D3" s="216"/>
      <c r="E3" s="216"/>
      <c r="F3" s="216"/>
      <c r="G3" s="216"/>
      <c r="H3" s="216"/>
      <c r="I3" s="216"/>
      <c r="J3" s="216"/>
      <c r="K3" s="220"/>
      <c r="L3" s="220"/>
    </row>
    <row r="4" spans="1:12" ht="18" x14ac:dyDescent="0.25">
      <c r="A4" s="4"/>
      <c r="B4" s="4"/>
      <c r="C4" s="4"/>
      <c r="D4" s="4"/>
      <c r="E4" s="4"/>
      <c r="F4" s="4"/>
      <c r="G4" s="28"/>
      <c r="H4" s="4"/>
      <c r="I4" s="28"/>
      <c r="J4" s="4"/>
      <c r="K4" s="5"/>
      <c r="L4" s="5"/>
    </row>
    <row r="5" spans="1:12" ht="18" customHeight="1" x14ac:dyDescent="0.25">
      <c r="A5" s="216" t="s">
        <v>41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98" t="s">
        <v>73</v>
      </c>
      <c r="L6" s="41" t="s">
        <v>46</v>
      </c>
    </row>
    <row r="7" spans="1:12" ht="38.25" x14ac:dyDescent="0.25">
      <c r="A7" s="31"/>
      <c r="B7" s="32"/>
      <c r="C7" s="32"/>
      <c r="D7" s="33"/>
      <c r="E7" s="34"/>
      <c r="F7" s="3" t="s">
        <v>43</v>
      </c>
      <c r="G7" s="91" t="s">
        <v>74</v>
      </c>
      <c r="H7" s="3" t="s">
        <v>44</v>
      </c>
      <c r="I7" s="91" t="s">
        <v>75</v>
      </c>
      <c r="J7" s="96" t="s">
        <v>76</v>
      </c>
      <c r="K7" s="96" t="s">
        <v>82</v>
      </c>
      <c r="L7" s="96" t="s">
        <v>83</v>
      </c>
    </row>
    <row r="8" spans="1:12" x14ac:dyDescent="0.25">
      <c r="A8" s="221" t="s">
        <v>0</v>
      </c>
      <c r="B8" s="215"/>
      <c r="C8" s="215"/>
      <c r="D8" s="215"/>
      <c r="E8" s="222"/>
      <c r="F8" s="94">
        <v>4598148</v>
      </c>
      <c r="G8" s="94">
        <f t="shared" ref="G8:G14" si="0">F8/7.5345</f>
        <v>610279.11606609588</v>
      </c>
      <c r="H8" s="94">
        <v>4235636</v>
      </c>
      <c r="I8" s="94">
        <f t="shared" ref="I8:I13" si="1">H8/7.5345</f>
        <v>562165.50534209306</v>
      </c>
      <c r="J8" s="94">
        <v>612505</v>
      </c>
      <c r="K8" s="94">
        <v>612505</v>
      </c>
      <c r="L8" s="94">
        <v>612505</v>
      </c>
    </row>
    <row r="9" spans="1:12" x14ac:dyDescent="0.25">
      <c r="A9" s="221" t="s">
        <v>1</v>
      </c>
      <c r="B9" s="215"/>
      <c r="C9" s="215"/>
      <c r="D9" s="215"/>
      <c r="E9" s="222"/>
      <c r="F9" s="94">
        <v>4598148</v>
      </c>
      <c r="G9" s="94">
        <v>526886</v>
      </c>
      <c r="H9" s="94">
        <v>4235636</v>
      </c>
      <c r="I9" s="94">
        <f t="shared" si="1"/>
        <v>562165.50534209306</v>
      </c>
      <c r="J9" s="94">
        <v>612505</v>
      </c>
      <c r="K9" s="94">
        <v>612505</v>
      </c>
      <c r="L9" s="94">
        <v>612505</v>
      </c>
    </row>
    <row r="10" spans="1:12" x14ac:dyDescent="0.25">
      <c r="A10" s="223" t="s">
        <v>2</v>
      </c>
      <c r="B10" s="222"/>
      <c r="C10" s="222"/>
      <c r="D10" s="222"/>
      <c r="E10" s="222"/>
      <c r="F10" s="94">
        <v>0</v>
      </c>
      <c r="G10" s="94">
        <f t="shared" si="0"/>
        <v>0</v>
      </c>
      <c r="H10" s="94">
        <v>0</v>
      </c>
      <c r="I10" s="94">
        <f t="shared" si="1"/>
        <v>0</v>
      </c>
      <c r="J10" s="94">
        <v>0</v>
      </c>
      <c r="K10" s="94">
        <v>0</v>
      </c>
      <c r="L10" s="94">
        <v>0</v>
      </c>
    </row>
    <row r="11" spans="1:12" x14ac:dyDescent="0.25">
      <c r="A11" s="152" t="s">
        <v>3</v>
      </c>
      <c r="B11" s="153"/>
      <c r="C11" s="153"/>
      <c r="D11" s="153"/>
      <c r="E11" s="153"/>
      <c r="F11" s="94">
        <v>4599502</v>
      </c>
      <c r="G11" s="94">
        <f t="shared" si="0"/>
        <v>610458.82274868933</v>
      </c>
      <c r="H11" s="94">
        <v>4235636</v>
      </c>
      <c r="I11" s="94">
        <f t="shared" si="1"/>
        <v>562165.50534209306</v>
      </c>
      <c r="J11" s="94">
        <v>612505</v>
      </c>
      <c r="K11" s="94">
        <v>612505</v>
      </c>
      <c r="L11" s="94">
        <v>612505</v>
      </c>
    </row>
    <row r="12" spans="1:12" x14ac:dyDescent="0.25">
      <c r="A12" s="214" t="s">
        <v>4</v>
      </c>
      <c r="B12" s="215"/>
      <c r="C12" s="215"/>
      <c r="D12" s="215"/>
      <c r="E12" s="215"/>
      <c r="F12" s="94">
        <v>4543054</v>
      </c>
      <c r="G12" s="94">
        <f t="shared" si="0"/>
        <v>602966.88565930049</v>
      </c>
      <c r="H12" s="154">
        <v>4235636</v>
      </c>
      <c r="I12" s="154">
        <v>609429</v>
      </c>
      <c r="J12" s="94">
        <v>612505</v>
      </c>
      <c r="K12" s="94">
        <v>612505</v>
      </c>
      <c r="L12" s="155">
        <v>612505</v>
      </c>
    </row>
    <row r="13" spans="1:12" x14ac:dyDescent="0.25">
      <c r="A13" s="223" t="s">
        <v>5</v>
      </c>
      <c r="B13" s="222"/>
      <c r="C13" s="222"/>
      <c r="D13" s="222"/>
      <c r="E13" s="222"/>
      <c r="F13" s="94">
        <v>56448</v>
      </c>
      <c r="G13" s="94">
        <f t="shared" si="0"/>
        <v>7491.9370893888108</v>
      </c>
      <c r="H13" s="94">
        <v>0</v>
      </c>
      <c r="I13" s="94">
        <f t="shared" si="1"/>
        <v>0</v>
      </c>
      <c r="J13" s="94">
        <v>0</v>
      </c>
      <c r="K13" s="94">
        <v>0</v>
      </c>
      <c r="L13" s="155">
        <v>0</v>
      </c>
    </row>
    <row r="14" spans="1:12" x14ac:dyDescent="0.25">
      <c r="A14" s="214" t="s">
        <v>6</v>
      </c>
      <c r="B14" s="215"/>
      <c r="C14" s="215"/>
      <c r="D14" s="215"/>
      <c r="E14" s="215"/>
      <c r="F14" s="94">
        <v>188946</v>
      </c>
      <c r="G14" s="94">
        <f t="shared" si="0"/>
        <v>25077.443758709935</v>
      </c>
      <c r="H14" s="94">
        <v>0</v>
      </c>
      <c r="I14" s="94"/>
      <c r="J14" s="155">
        <v>0</v>
      </c>
      <c r="K14" s="155">
        <v>0</v>
      </c>
      <c r="L14" s="155">
        <v>0</v>
      </c>
    </row>
    <row r="15" spans="1:12" ht="18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8"/>
      <c r="K15" s="158"/>
      <c r="L15" s="158"/>
    </row>
    <row r="16" spans="1:12" ht="18" customHeight="1" x14ac:dyDescent="0.25">
      <c r="A16" s="218" t="s">
        <v>42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ht="18" x14ac:dyDescent="0.25">
      <c r="A17" s="28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7"/>
    </row>
    <row r="18" spans="1:12" ht="38.25" x14ac:dyDescent="0.25">
      <c r="A18" s="31"/>
      <c r="B18" s="32"/>
      <c r="C18" s="32"/>
      <c r="D18" s="33"/>
      <c r="E18" s="34"/>
      <c r="F18" s="3" t="s">
        <v>12</v>
      </c>
      <c r="G18" s="91" t="s">
        <v>77</v>
      </c>
      <c r="H18" s="3" t="s">
        <v>13</v>
      </c>
      <c r="I18" s="91" t="s">
        <v>78</v>
      </c>
      <c r="J18" s="96" t="s">
        <v>81</v>
      </c>
      <c r="K18" s="96" t="s">
        <v>82</v>
      </c>
      <c r="L18" s="96" t="s">
        <v>51</v>
      </c>
    </row>
    <row r="19" spans="1:12" ht="15.75" customHeight="1" x14ac:dyDescent="0.25">
      <c r="A19" s="224" t="s">
        <v>8</v>
      </c>
      <c r="B19" s="225"/>
      <c r="C19" s="225"/>
      <c r="D19" s="225"/>
      <c r="E19" s="226"/>
      <c r="F19" s="36"/>
      <c r="G19" s="36"/>
      <c r="H19" s="36"/>
      <c r="I19" s="36"/>
      <c r="J19" s="36"/>
      <c r="K19" s="36"/>
      <c r="L19" s="36"/>
    </row>
    <row r="20" spans="1:12" x14ac:dyDescent="0.25">
      <c r="A20" s="224" t="s">
        <v>9</v>
      </c>
      <c r="B20" s="227"/>
      <c r="C20" s="227"/>
      <c r="D20" s="227"/>
      <c r="E20" s="227"/>
      <c r="F20" s="36"/>
      <c r="G20" s="36"/>
      <c r="H20" s="36"/>
      <c r="I20" s="36"/>
      <c r="J20" s="36"/>
      <c r="K20" s="36"/>
      <c r="L20" s="36"/>
    </row>
    <row r="21" spans="1:12" x14ac:dyDescent="0.25">
      <c r="A21" s="228" t="s">
        <v>10</v>
      </c>
      <c r="B21" s="229"/>
      <c r="C21" s="229"/>
      <c r="D21" s="229"/>
      <c r="E21" s="229"/>
      <c r="F21" s="35">
        <v>0</v>
      </c>
      <c r="G21" s="35"/>
      <c r="H21" s="35">
        <v>0</v>
      </c>
      <c r="I21" s="35"/>
      <c r="J21" s="35">
        <v>0</v>
      </c>
      <c r="K21" s="35">
        <v>0</v>
      </c>
      <c r="L21" s="35">
        <v>0</v>
      </c>
    </row>
    <row r="22" spans="1:12" ht="18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</row>
    <row r="23" spans="1:12" ht="18" customHeight="1" x14ac:dyDescent="0.25">
      <c r="A23" s="216" t="s">
        <v>54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ht="18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</row>
    <row r="25" spans="1:12" ht="33" customHeight="1" x14ac:dyDescent="0.25">
      <c r="A25" s="31"/>
      <c r="B25" s="32"/>
      <c r="C25" s="32"/>
      <c r="D25" s="33"/>
      <c r="E25" s="34"/>
      <c r="F25" s="159" t="s">
        <v>12</v>
      </c>
      <c r="G25" s="3" t="s">
        <v>77</v>
      </c>
      <c r="H25" s="3" t="s">
        <v>13</v>
      </c>
      <c r="I25" s="91" t="s">
        <v>78</v>
      </c>
      <c r="J25" s="96" t="s">
        <v>81</v>
      </c>
      <c r="K25" s="96" t="s">
        <v>82</v>
      </c>
      <c r="L25" s="96" t="s">
        <v>51</v>
      </c>
    </row>
    <row r="26" spans="1:12" ht="21.75" customHeight="1" x14ac:dyDescent="0.25">
      <c r="A26" s="233" t="s">
        <v>45</v>
      </c>
      <c r="B26" s="234"/>
      <c r="C26" s="234"/>
      <c r="D26" s="234"/>
      <c r="E26" s="235"/>
      <c r="F26" s="160">
        <v>190300</v>
      </c>
      <c r="G26" s="161">
        <f>F26/7.5345</f>
        <v>25257.150441303336</v>
      </c>
      <c r="H26" s="38">
        <v>188946</v>
      </c>
      <c r="I26" s="38">
        <v>1526</v>
      </c>
      <c r="J26" s="38"/>
      <c r="K26" s="38"/>
      <c r="L26" s="39"/>
    </row>
    <row r="27" spans="1:12" ht="30" customHeight="1" x14ac:dyDescent="0.25">
      <c r="A27" s="236" t="s">
        <v>7</v>
      </c>
      <c r="B27" s="237"/>
      <c r="C27" s="237"/>
      <c r="D27" s="237"/>
      <c r="E27" s="238"/>
      <c r="F27" s="160">
        <v>188946</v>
      </c>
      <c r="G27" s="161">
        <f>F27/7.5345</f>
        <v>25077.443758709935</v>
      </c>
      <c r="H27" s="40">
        <v>188946</v>
      </c>
      <c r="I27" s="40">
        <f>H27/7.5345</f>
        <v>25077.443758709935</v>
      </c>
      <c r="J27" s="40" t="s">
        <v>69</v>
      </c>
      <c r="K27" s="40">
        <v>0</v>
      </c>
      <c r="L27" s="37">
        <v>0</v>
      </c>
    </row>
    <row r="28" spans="1:12" x14ac:dyDescent="0.25">
      <c r="F28" s="162"/>
      <c r="G28" s="163"/>
    </row>
    <row r="29" spans="1:12" x14ac:dyDescent="0.25">
      <c r="F29" s="162"/>
      <c r="G29" s="163"/>
    </row>
    <row r="30" spans="1:12" x14ac:dyDescent="0.25">
      <c r="A30" s="232" t="s">
        <v>11</v>
      </c>
      <c r="B30" s="227"/>
      <c r="C30" s="227"/>
      <c r="D30" s="227"/>
      <c r="E30" s="227"/>
      <c r="F30" s="119">
        <f>F26+F27</f>
        <v>379246</v>
      </c>
      <c r="G30" s="94">
        <f>F30/7.5345</f>
        <v>50334.594200013271</v>
      </c>
      <c r="H30" s="36" t="s">
        <v>69</v>
      </c>
      <c r="I30" s="36" t="s">
        <v>69</v>
      </c>
      <c r="J30" s="36" t="s">
        <v>69</v>
      </c>
      <c r="K30" s="36">
        <v>0</v>
      </c>
      <c r="L30" s="36">
        <v>0</v>
      </c>
    </row>
    <row r="31" spans="1:12" ht="11.25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ht="29.25" customHeight="1" x14ac:dyDescent="0.25">
      <c r="A32" s="230" t="s">
        <v>55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  <row r="33" spans="1:12" ht="8.25" customHeight="1" x14ac:dyDescent="0.25"/>
    <row r="34" spans="1:12" x14ac:dyDescent="0.25">
      <c r="A34" s="230" t="s">
        <v>47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spans="1:12" ht="8.25" customHeight="1" x14ac:dyDescent="0.25"/>
    <row r="36" spans="1:12" ht="29.25" customHeight="1" x14ac:dyDescent="0.25">
      <c r="A36" s="230" t="s">
        <v>48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</row>
  </sheetData>
  <mergeCells count="20">
    <mergeCell ref="A36:L36"/>
    <mergeCell ref="A23:L23"/>
    <mergeCell ref="A32:L32"/>
    <mergeCell ref="A30:E30"/>
    <mergeCell ref="A34:L34"/>
    <mergeCell ref="A26:E26"/>
    <mergeCell ref="A27:E27"/>
    <mergeCell ref="A19:E19"/>
    <mergeCell ref="A20:E20"/>
    <mergeCell ref="A21:E21"/>
    <mergeCell ref="A13:E13"/>
    <mergeCell ref="A14:E14"/>
    <mergeCell ref="A12:E12"/>
    <mergeCell ref="A5:L5"/>
    <mergeCell ref="A16:L16"/>
    <mergeCell ref="A1:L1"/>
    <mergeCell ref="A3:L3"/>
    <mergeCell ref="A8:E8"/>
    <mergeCell ref="A9:E9"/>
    <mergeCell ref="A10:E10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118" zoomScaleNormal="118" workbookViewId="0">
      <selection activeCell="E34" sqref="E34"/>
    </sheetView>
  </sheetViews>
  <sheetFormatPr defaultRowHeight="15" x14ac:dyDescent="0.25"/>
  <cols>
    <col min="1" max="1" width="4.7109375" customWidth="1"/>
    <col min="2" max="2" width="4.28515625" customWidth="1"/>
    <col min="3" max="3" width="5.140625" customWidth="1"/>
    <col min="4" max="4" width="25.28515625" customWidth="1"/>
    <col min="5" max="6" width="14.85546875" customWidth="1"/>
    <col min="7" max="8" width="14.42578125" customWidth="1"/>
    <col min="9" max="9" width="15" customWidth="1"/>
    <col min="10" max="10" width="13.7109375" customWidth="1"/>
    <col min="11" max="11" width="14" customWidth="1"/>
  </cols>
  <sheetData>
    <row r="1" spans="1:11" ht="42" customHeight="1" x14ac:dyDescent="0.25">
      <c r="A1" s="216" t="s">
        <v>100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4"/>
      <c r="B2" s="4"/>
      <c r="C2" s="4"/>
      <c r="D2" s="4"/>
      <c r="E2" s="4"/>
      <c r="F2" s="28"/>
      <c r="G2" s="4"/>
      <c r="H2" s="28"/>
      <c r="I2" s="4"/>
      <c r="J2" s="4"/>
      <c r="K2" s="4"/>
    </row>
    <row r="3" spans="1:11" ht="15.75" x14ac:dyDescent="0.25">
      <c r="A3" s="216" t="s">
        <v>33</v>
      </c>
      <c r="B3" s="216"/>
      <c r="C3" s="216"/>
      <c r="D3" s="216"/>
      <c r="E3" s="216"/>
      <c r="F3" s="216"/>
      <c r="G3" s="216"/>
      <c r="H3" s="216"/>
      <c r="I3" s="216"/>
      <c r="J3" s="220"/>
      <c r="K3" s="220"/>
    </row>
    <row r="4" spans="1:11" ht="18" x14ac:dyDescent="0.25">
      <c r="A4" s="4"/>
      <c r="B4" s="4"/>
      <c r="C4" s="4"/>
      <c r="D4" s="4"/>
      <c r="E4" s="4"/>
      <c r="F4" s="28"/>
      <c r="G4" s="4"/>
      <c r="H4" s="28"/>
      <c r="I4" s="4"/>
      <c r="J4" s="5"/>
      <c r="K4" s="5"/>
    </row>
    <row r="5" spans="1:11" ht="18" customHeight="1" x14ac:dyDescent="0.25">
      <c r="A5" s="216" t="s">
        <v>15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8" x14ac:dyDescent="0.25">
      <c r="A6" s="4"/>
      <c r="B6" s="4"/>
      <c r="C6" s="4"/>
      <c r="D6" s="4"/>
      <c r="E6" s="4"/>
      <c r="F6" s="28"/>
      <c r="G6" s="4"/>
      <c r="H6" s="28"/>
      <c r="I6" s="4"/>
      <c r="J6" s="5"/>
      <c r="K6" s="5"/>
    </row>
    <row r="7" spans="1:11" ht="15.75" x14ac:dyDescent="0.25">
      <c r="A7" s="216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</row>
    <row r="8" spans="1:11" ht="18" x14ac:dyDescent="0.25">
      <c r="A8" s="4"/>
      <c r="B8" s="4"/>
      <c r="C8" s="4"/>
      <c r="D8" s="4"/>
      <c r="E8" s="4"/>
      <c r="F8" s="28"/>
      <c r="G8" s="4"/>
      <c r="H8" s="28"/>
      <c r="I8" s="4"/>
      <c r="J8" s="5"/>
      <c r="K8" s="5"/>
    </row>
    <row r="9" spans="1:11" ht="38.2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93" t="s">
        <v>77</v>
      </c>
      <c r="G9" s="24" t="s">
        <v>13</v>
      </c>
      <c r="H9" s="91" t="s">
        <v>78</v>
      </c>
      <c r="I9" s="96" t="s">
        <v>76</v>
      </c>
      <c r="J9" s="97" t="s">
        <v>82</v>
      </c>
      <c r="K9" s="96" t="s">
        <v>83</v>
      </c>
    </row>
    <row r="10" spans="1:11" ht="15.75" customHeight="1" x14ac:dyDescent="0.25">
      <c r="A10" s="49">
        <v>6</v>
      </c>
      <c r="B10" s="57"/>
      <c r="C10" s="50"/>
      <c r="D10" s="49" t="s">
        <v>19</v>
      </c>
      <c r="E10" s="73"/>
      <c r="F10" s="73"/>
      <c r="G10" s="74"/>
      <c r="H10" s="74"/>
      <c r="I10" s="75"/>
      <c r="J10" s="92"/>
      <c r="K10" s="75"/>
    </row>
    <row r="11" spans="1:11" ht="15.75" customHeight="1" x14ac:dyDescent="0.25">
      <c r="A11" s="42"/>
      <c r="B11" s="58"/>
      <c r="C11" s="43">
        <v>522</v>
      </c>
      <c r="D11" s="43" t="s">
        <v>87</v>
      </c>
      <c r="E11" s="122">
        <f>E12</f>
        <v>3458974</v>
      </c>
      <c r="F11" s="122">
        <f t="shared" ref="F11:F18" si="0">E11/7.5345</f>
        <v>459084.74351317273</v>
      </c>
      <c r="G11" s="123">
        <v>3138000</v>
      </c>
      <c r="H11" s="123">
        <f>G11/7.5345</f>
        <v>416484.17280509655</v>
      </c>
      <c r="I11" s="123">
        <v>419000</v>
      </c>
      <c r="J11" s="123">
        <v>419000</v>
      </c>
      <c r="K11" s="123">
        <v>419000</v>
      </c>
    </row>
    <row r="12" spans="1:11" ht="38.25" x14ac:dyDescent="0.25">
      <c r="A12" s="11"/>
      <c r="B12" s="59">
        <v>63</v>
      </c>
      <c r="C12" s="16"/>
      <c r="D12" s="16" t="s">
        <v>52</v>
      </c>
      <c r="E12" s="120">
        <v>3458974</v>
      </c>
      <c r="F12" s="120">
        <f t="shared" si="0"/>
        <v>459084.74351317273</v>
      </c>
      <c r="G12" s="121">
        <v>3138000</v>
      </c>
      <c r="H12" s="121">
        <f>G12/7.5345</f>
        <v>416484.17280509655</v>
      </c>
      <c r="I12" s="121">
        <v>419000</v>
      </c>
      <c r="J12" s="121">
        <v>419000</v>
      </c>
      <c r="K12" s="121">
        <v>419000</v>
      </c>
    </row>
    <row r="13" spans="1:11" x14ac:dyDescent="0.25">
      <c r="A13" s="88"/>
      <c r="B13" s="89"/>
      <c r="C13" s="90">
        <v>571</v>
      </c>
      <c r="D13" s="90" t="s">
        <v>71</v>
      </c>
      <c r="E13" s="124">
        <f>SUM(E14)</f>
        <v>395643</v>
      </c>
      <c r="F13" s="124">
        <f t="shared" si="0"/>
        <v>52510.85008958789</v>
      </c>
      <c r="G13" s="125">
        <v>403000</v>
      </c>
      <c r="H13" s="125">
        <f t="shared" ref="H13:H27" si="1">G13/7.5345</f>
        <v>53487.2917910943</v>
      </c>
      <c r="I13" s="125">
        <v>56720</v>
      </c>
      <c r="J13" s="125">
        <v>56720</v>
      </c>
      <c r="K13" s="125">
        <v>56720</v>
      </c>
    </row>
    <row r="14" spans="1:11" ht="38.25" x14ac:dyDescent="0.25">
      <c r="A14" s="11"/>
      <c r="B14" s="59">
        <v>63</v>
      </c>
      <c r="C14" s="16"/>
      <c r="D14" s="16" t="s">
        <v>52</v>
      </c>
      <c r="E14" s="120">
        <v>395643</v>
      </c>
      <c r="F14" s="120">
        <f t="shared" si="0"/>
        <v>52510.85008958789</v>
      </c>
      <c r="G14" s="121">
        <v>403000</v>
      </c>
      <c r="H14" s="121">
        <v>53487</v>
      </c>
      <c r="I14" s="121">
        <v>56720</v>
      </c>
      <c r="J14" s="121">
        <v>56720</v>
      </c>
      <c r="K14" s="121">
        <v>56720</v>
      </c>
    </row>
    <row r="15" spans="1:11" ht="30" x14ac:dyDescent="0.25">
      <c r="A15" s="44"/>
      <c r="B15" s="61"/>
      <c r="C15" s="45">
        <v>431</v>
      </c>
      <c r="D15" s="47" t="s">
        <v>59</v>
      </c>
      <c r="E15" s="126">
        <f>E16</f>
        <v>75738</v>
      </c>
      <c r="F15" s="126">
        <f t="shared" si="0"/>
        <v>10052.160063706948</v>
      </c>
      <c r="G15" s="127">
        <f>G16</f>
        <v>100000</v>
      </c>
      <c r="H15" s="125">
        <f t="shared" si="1"/>
        <v>13272.280841462605</v>
      </c>
      <c r="I15" s="127">
        <v>15600</v>
      </c>
      <c r="J15" s="127">
        <v>15600</v>
      </c>
      <c r="K15" s="127">
        <v>15600</v>
      </c>
    </row>
    <row r="16" spans="1:11" ht="33.75" x14ac:dyDescent="0.25">
      <c r="A16" s="12"/>
      <c r="B16" s="56">
        <v>65</v>
      </c>
      <c r="C16" s="13"/>
      <c r="D16" s="85" t="s">
        <v>60</v>
      </c>
      <c r="E16" s="120">
        <v>75738</v>
      </c>
      <c r="F16" s="120">
        <f t="shared" si="0"/>
        <v>10052.160063706948</v>
      </c>
      <c r="G16" s="121">
        <v>100000</v>
      </c>
      <c r="H16" s="121">
        <f t="shared" si="1"/>
        <v>13272.280841462605</v>
      </c>
      <c r="I16" s="121">
        <v>15600</v>
      </c>
      <c r="J16" s="121">
        <v>15600</v>
      </c>
      <c r="K16" s="121">
        <v>15600</v>
      </c>
    </row>
    <row r="17" spans="1:11" x14ac:dyDescent="0.25">
      <c r="A17" s="46"/>
      <c r="B17" s="60"/>
      <c r="C17" s="46">
        <v>311</v>
      </c>
      <c r="D17" s="46" t="s">
        <v>57</v>
      </c>
      <c r="E17" s="128">
        <f>E18</f>
        <v>32421</v>
      </c>
      <c r="F17" s="128">
        <f t="shared" si="0"/>
        <v>4303.0061716105911</v>
      </c>
      <c r="G17" s="129">
        <f>G18</f>
        <v>10</v>
      </c>
      <c r="H17" s="125">
        <f t="shared" si="1"/>
        <v>1.3272280841462605</v>
      </c>
      <c r="I17" s="119">
        <v>5</v>
      </c>
      <c r="J17" s="119">
        <v>5</v>
      </c>
      <c r="K17" s="119">
        <v>5</v>
      </c>
    </row>
    <row r="18" spans="1:11" x14ac:dyDescent="0.25">
      <c r="A18" s="12"/>
      <c r="B18" s="56">
        <v>66</v>
      </c>
      <c r="C18" s="13"/>
      <c r="D18" s="12" t="s">
        <v>58</v>
      </c>
      <c r="E18" s="120">
        <v>32421</v>
      </c>
      <c r="F18" s="120">
        <f t="shared" si="0"/>
        <v>4303.0061716105911</v>
      </c>
      <c r="G18" s="121">
        <v>10</v>
      </c>
      <c r="H18" s="121">
        <f t="shared" si="1"/>
        <v>1.3272280841462605</v>
      </c>
      <c r="I18" s="121">
        <v>5</v>
      </c>
      <c r="J18" s="121">
        <v>5</v>
      </c>
      <c r="K18" s="121">
        <v>5</v>
      </c>
    </row>
    <row r="19" spans="1:11" x14ac:dyDescent="0.25">
      <c r="A19" s="46"/>
      <c r="B19" s="60"/>
      <c r="C19" s="46">
        <v>611</v>
      </c>
      <c r="D19" s="47" t="s">
        <v>62</v>
      </c>
      <c r="E19" s="130">
        <f>E20</f>
        <v>4800</v>
      </c>
      <c r="F19" s="131">
        <f t="shared" ref="F19:F27" si="2">E19/7.5345</f>
        <v>637.06948039020506</v>
      </c>
      <c r="G19" s="129">
        <f>G20</f>
        <v>1000</v>
      </c>
      <c r="H19" s="125">
        <f t="shared" si="1"/>
        <v>132.72280841462606</v>
      </c>
      <c r="I19" s="129">
        <v>150</v>
      </c>
      <c r="J19" s="129">
        <v>150</v>
      </c>
      <c r="K19" s="129">
        <v>150</v>
      </c>
    </row>
    <row r="20" spans="1:11" ht="38.25" x14ac:dyDescent="0.25">
      <c r="A20" s="12"/>
      <c r="B20" s="56">
        <v>66</v>
      </c>
      <c r="C20" s="13"/>
      <c r="D20" s="48" t="s">
        <v>61</v>
      </c>
      <c r="E20" s="120">
        <v>4800</v>
      </c>
      <c r="F20" s="120">
        <f t="shared" si="2"/>
        <v>637.06948039020506</v>
      </c>
      <c r="G20" s="121">
        <v>1000</v>
      </c>
      <c r="H20" s="121">
        <v>133</v>
      </c>
      <c r="I20" s="121">
        <v>150</v>
      </c>
      <c r="J20" s="121">
        <v>150</v>
      </c>
      <c r="K20" s="121">
        <v>150</v>
      </c>
    </row>
    <row r="21" spans="1:11" ht="30" x14ac:dyDescent="0.25">
      <c r="A21" s="209"/>
      <c r="B21" s="201"/>
      <c r="C21" s="209">
        <v>525</v>
      </c>
      <c r="D21" s="210" t="s">
        <v>97</v>
      </c>
      <c r="E21" s="130">
        <v>111786</v>
      </c>
      <c r="F21" s="131">
        <f t="shared" si="2"/>
        <v>14836.551861437387</v>
      </c>
      <c r="G21" s="129">
        <v>190000</v>
      </c>
      <c r="H21" s="125">
        <v>25218</v>
      </c>
      <c r="I21" s="129">
        <v>53800</v>
      </c>
      <c r="J21" s="129">
        <v>53800</v>
      </c>
      <c r="K21" s="129">
        <v>53800</v>
      </c>
    </row>
    <row r="22" spans="1:11" x14ac:dyDescent="0.25">
      <c r="A22" s="12"/>
      <c r="B22" s="56">
        <v>67</v>
      </c>
      <c r="C22" s="110"/>
      <c r="D22" s="48" t="s">
        <v>98</v>
      </c>
      <c r="E22" s="120">
        <v>111786</v>
      </c>
      <c r="F22" s="120">
        <v>14837</v>
      </c>
      <c r="G22" s="119">
        <v>190000</v>
      </c>
      <c r="H22" s="119">
        <v>25218</v>
      </c>
      <c r="I22" s="119">
        <v>53800</v>
      </c>
      <c r="J22" s="119">
        <v>53800</v>
      </c>
      <c r="K22" s="119">
        <v>53800</v>
      </c>
    </row>
    <row r="23" spans="1:11" x14ac:dyDescent="0.25">
      <c r="A23" s="46"/>
      <c r="B23" s="60"/>
      <c r="C23" s="46">
        <v>11</v>
      </c>
      <c r="D23" s="47" t="s">
        <v>68</v>
      </c>
      <c r="E23" s="132">
        <f>E24</f>
        <v>49740</v>
      </c>
      <c r="F23" s="131">
        <f t="shared" si="2"/>
        <v>6601.6324905434994</v>
      </c>
      <c r="G23" s="127">
        <f>G24</f>
        <v>32400</v>
      </c>
      <c r="H23" s="125">
        <f t="shared" si="1"/>
        <v>4300.2189926338842</v>
      </c>
      <c r="I23" s="127">
        <v>5300</v>
      </c>
      <c r="J23" s="127">
        <v>5300</v>
      </c>
      <c r="K23" s="127">
        <v>5300</v>
      </c>
    </row>
    <row r="24" spans="1:11" x14ac:dyDescent="0.25">
      <c r="A24" s="12"/>
      <c r="B24" s="56">
        <v>67</v>
      </c>
      <c r="C24" s="13"/>
      <c r="D24" s="16" t="s">
        <v>96</v>
      </c>
      <c r="E24" s="120">
        <v>49740</v>
      </c>
      <c r="F24" s="120">
        <f t="shared" si="2"/>
        <v>6601.6324905434994</v>
      </c>
      <c r="G24" s="121">
        <v>32400</v>
      </c>
      <c r="H24" s="121">
        <f t="shared" si="1"/>
        <v>4300.2189926338842</v>
      </c>
      <c r="I24" s="121">
        <v>5300</v>
      </c>
      <c r="J24" s="121">
        <v>5300</v>
      </c>
      <c r="K24" s="121">
        <v>5300</v>
      </c>
    </row>
    <row r="25" spans="1:11" ht="30" x14ac:dyDescent="0.25">
      <c r="A25" s="83" t="s">
        <v>69</v>
      </c>
      <c r="B25" s="82"/>
      <c r="C25" s="84">
        <v>12</v>
      </c>
      <c r="D25" s="67" t="s">
        <v>86</v>
      </c>
      <c r="E25" s="133">
        <v>469044</v>
      </c>
      <c r="F25" s="131">
        <f t="shared" si="2"/>
        <v>62252.836950029858</v>
      </c>
      <c r="G25" s="134">
        <f>G26</f>
        <v>292126</v>
      </c>
      <c r="H25" s="125">
        <f t="shared" si="1"/>
        <v>38771.78313093105</v>
      </c>
      <c r="I25" s="134">
        <v>39412</v>
      </c>
      <c r="J25" s="134">
        <v>39412</v>
      </c>
      <c r="K25" s="134">
        <v>39412</v>
      </c>
    </row>
    <row r="26" spans="1:11" ht="38.25" x14ac:dyDescent="0.25">
      <c r="A26" s="16"/>
      <c r="B26" s="59">
        <v>67</v>
      </c>
      <c r="C26" s="16"/>
      <c r="D26" s="16" t="s">
        <v>92</v>
      </c>
      <c r="E26" s="120">
        <v>469044</v>
      </c>
      <c r="F26" s="120">
        <f t="shared" si="2"/>
        <v>62252.836950029858</v>
      </c>
      <c r="G26" s="121">
        <v>292126</v>
      </c>
      <c r="H26" s="121">
        <f t="shared" si="1"/>
        <v>38771.78313093105</v>
      </c>
      <c r="I26" s="121">
        <v>39412</v>
      </c>
      <c r="J26" s="121">
        <v>39412</v>
      </c>
      <c r="K26" s="121">
        <v>39412</v>
      </c>
    </row>
    <row r="27" spans="1:11" ht="15.75" x14ac:dyDescent="0.25">
      <c r="A27" s="49"/>
      <c r="B27" s="62"/>
      <c r="C27" s="51"/>
      <c r="D27" s="51" t="s">
        <v>63</v>
      </c>
      <c r="E27" s="135">
        <f>E11+E13+E15+E17+E19+E22+E24+E25</f>
        <v>4598146</v>
      </c>
      <c r="F27" s="136">
        <f t="shared" si="2"/>
        <v>610278.85062047909</v>
      </c>
      <c r="G27" s="135">
        <f>G11+G13+G15+G17+G19+G21+G22+G24+G25</f>
        <v>4346536</v>
      </c>
      <c r="H27" s="137">
        <f t="shared" si="1"/>
        <v>576884.46479527501</v>
      </c>
      <c r="I27" s="135">
        <f>I11+I13+I15+I17+I19+I21+I22+I24+I25</f>
        <v>643787</v>
      </c>
      <c r="J27" s="135">
        <f>J11+J13+J15+J17+J19+J21+J22+J24+J25</f>
        <v>643787</v>
      </c>
      <c r="K27" s="135">
        <f>K11+K13+K15+K17+K19+K21+K22+K24+K25</f>
        <v>643787</v>
      </c>
    </row>
    <row r="29" spans="1:11" ht="15.75" customHeight="1" x14ac:dyDescent="0.25">
      <c r="A29" s="216" t="s">
        <v>21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1:11" ht="18" x14ac:dyDescent="0.25">
      <c r="A30" s="4"/>
      <c r="B30" s="4"/>
      <c r="C30" s="4"/>
      <c r="D30" s="4"/>
      <c r="E30" s="4"/>
      <c r="F30" s="28"/>
      <c r="G30" s="4"/>
      <c r="H30" s="28"/>
      <c r="I30" s="4"/>
      <c r="J30" s="5"/>
      <c r="K30" s="5"/>
    </row>
    <row r="31" spans="1:11" ht="38.25" x14ac:dyDescent="0.25">
      <c r="A31" s="24" t="s">
        <v>16</v>
      </c>
      <c r="B31" s="23" t="s">
        <v>17</v>
      </c>
      <c r="C31" s="23" t="s">
        <v>18</v>
      </c>
      <c r="D31" s="23" t="s">
        <v>22</v>
      </c>
      <c r="E31" s="23" t="s">
        <v>12</v>
      </c>
      <c r="F31" s="93" t="s">
        <v>77</v>
      </c>
      <c r="G31" s="24" t="s">
        <v>13</v>
      </c>
      <c r="H31" s="91" t="s">
        <v>78</v>
      </c>
      <c r="I31" s="96" t="s">
        <v>85</v>
      </c>
      <c r="J31" s="96" t="s">
        <v>82</v>
      </c>
      <c r="K31" s="96" t="s">
        <v>84</v>
      </c>
    </row>
    <row r="32" spans="1:11" ht="15.75" customHeight="1" x14ac:dyDescent="0.25">
      <c r="A32" s="49">
        <v>3</v>
      </c>
      <c r="B32" s="49"/>
      <c r="C32" s="49"/>
      <c r="D32" s="49" t="s">
        <v>23</v>
      </c>
      <c r="E32" s="52"/>
      <c r="F32" s="52"/>
      <c r="G32" s="53"/>
      <c r="H32" s="53"/>
      <c r="I32" s="53"/>
      <c r="J32" s="53"/>
      <c r="K32" s="53"/>
    </row>
    <row r="33" spans="1:14" ht="15.75" customHeight="1" x14ac:dyDescent="0.25">
      <c r="A33" s="43"/>
      <c r="B33" s="43"/>
      <c r="C33" s="43">
        <v>522</v>
      </c>
      <c r="D33" s="43" t="s">
        <v>72</v>
      </c>
      <c r="E33" s="128">
        <f>SUM(E34:E37)</f>
        <v>3458974</v>
      </c>
      <c r="F33" s="128">
        <f>E33/7.5345</f>
        <v>459084.74351317273</v>
      </c>
      <c r="G33" s="123">
        <v>3138000</v>
      </c>
      <c r="H33" s="123">
        <f>G33/7.5345</f>
        <v>416484.17280509655</v>
      </c>
      <c r="I33" s="123">
        <v>419000</v>
      </c>
      <c r="J33" s="123">
        <v>419000</v>
      </c>
      <c r="K33" s="123">
        <v>419000</v>
      </c>
    </row>
    <row r="34" spans="1:14" x14ac:dyDescent="0.25">
      <c r="A34" s="12"/>
      <c r="B34" s="56">
        <v>31</v>
      </c>
      <c r="C34" s="13"/>
      <c r="D34" s="12" t="s">
        <v>24</v>
      </c>
      <c r="E34" s="120">
        <v>3316936</v>
      </c>
      <c r="F34" s="120">
        <f>E34/7.5345</f>
        <v>440233.06125157606</v>
      </c>
      <c r="G34" s="121">
        <v>3028000</v>
      </c>
      <c r="H34" s="164">
        <v>401884</v>
      </c>
      <c r="I34" s="123">
        <v>400000</v>
      </c>
      <c r="J34" s="123">
        <f t="shared" ref="I34:K61" si="3">I34</f>
        <v>400000</v>
      </c>
      <c r="K34" s="123">
        <f t="shared" si="3"/>
        <v>400000</v>
      </c>
    </row>
    <row r="35" spans="1:14" x14ac:dyDescent="0.25">
      <c r="A35" s="12"/>
      <c r="B35" s="56">
        <v>32</v>
      </c>
      <c r="C35" s="13"/>
      <c r="D35" s="12" t="s">
        <v>36</v>
      </c>
      <c r="E35" s="120">
        <v>97467</v>
      </c>
      <c r="F35" s="120">
        <f t="shared" ref="F35:F62" si="4">E35/7.5345</f>
        <v>12936.093967748357</v>
      </c>
      <c r="G35" s="121">
        <v>110000</v>
      </c>
      <c r="H35" s="123">
        <f t="shared" ref="H35:H62" si="5">G35/7.5345</f>
        <v>14599.508925608865</v>
      </c>
      <c r="I35" s="123">
        <v>15000</v>
      </c>
      <c r="J35" s="123">
        <f t="shared" si="3"/>
        <v>15000</v>
      </c>
      <c r="K35" s="123">
        <f t="shared" si="3"/>
        <v>15000</v>
      </c>
      <c r="N35" s="117"/>
    </row>
    <row r="36" spans="1:14" x14ac:dyDescent="0.25">
      <c r="A36" s="12"/>
      <c r="B36" s="56">
        <v>34</v>
      </c>
      <c r="C36" s="13"/>
      <c r="D36" s="12" t="s">
        <v>64</v>
      </c>
      <c r="E36" s="120">
        <v>1271</v>
      </c>
      <c r="F36" s="120">
        <f t="shared" si="4"/>
        <v>168.6906894949897</v>
      </c>
      <c r="G36" s="121">
        <v>0</v>
      </c>
      <c r="H36" s="123">
        <f t="shared" si="5"/>
        <v>0</v>
      </c>
      <c r="I36" s="123"/>
      <c r="J36" s="123">
        <f t="shared" si="3"/>
        <v>0</v>
      </c>
      <c r="K36" s="123">
        <f t="shared" si="3"/>
        <v>0</v>
      </c>
    </row>
    <row r="37" spans="1:14" ht="25.5" x14ac:dyDescent="0.25">
      <c r="A37" s="12"/>
      <c r="B37" s="56">
        <v>42</v>
      </c>
      <c r="C37" s="13"/>
      <c r="D37" s="48" t="s">
        <v>25</v>
      </c>
      <c r="E37" s="120">
        <v>43300</v>
      </c>
      <c r="F37" s="120">
        <f t="shared" si="4"/>
        <v>5746.8976043533075</v>
      </c>
      <c r="G37" s="121">
        <v>0</v>
      </c>
      <c r="H37" s="123">
        <f t="shared" si="5"/>
        <v>0</v>
      </c>
      <c r="I37" s="123">
        <v>4000</v>
      </c>
      <c r="J37" s="123">
        <f t="shared" si="3"/>
        <v>4000</v>
      </c>
      <c r="K37" s="123">
        <f t="shared" si="3"/>
        <v>4000</v>
      </c>
    </row>
    <row r="38" spans="1:14" x14ac:dyDescent="0.25">
      <c r="A38" s="200"/>
      <c r="B38" s="201"/>
      <c r="C38" s="206">
        <v>523</v>
      </c>
      <c r="D38" s="207" t="s">
        <v>159</v>
      </c>
      <c r="E38" s="202">
        <v>24198</v>
      </c>
      <c r="F38" s="202">
        <f t="shared" si="4"/>
        <v>3211.6265180171213</v>
      </c>
      <c r="G38" s="203">
        <v>0</v>
      </c>
      <c r="H38" s="129">
        <v>0</v>
      </c>
      <c r="I38" s="129">
        <v>0</v>
      </c>
      <c r="J38" s="129">
        <f t="shared" si="3"/>
        <v>0</v>
      </c>
      <c r="K38" s="129">
        <f t="shared" si="3"/>
        <v>0</v>
      </c>
    </row>
    <row r="39" spans="1:14" x14ac:dyDescent="0.25">
      <c r="A39" s="12"/>
      <c r="B39" s="56">
        <v>32</v>
      </c>
      <c r="C39" s="13"/>
      <c r="D39" s="48" t="s">
        <v>36</v>
      </c>
      <c r="E39" s="120">
        <v>24198</v>
      </c>
      <c r="F39" s="120">
        <f t="shared" si="4"/>
        <v>3211.6265180171213</v>
      </c>
      <c r="G39" s="121">
        <v>0</v>
      </c>
      <c r="H39" s="123">
        <v>0</v>
      </c>
      <c r="I39" s="123">
        <v>0</v>
      </c>
      <c r="J39" s="123">
        <f t="shared" si="3"/>
        <v>0</v>
      </c>
      <c r="K39" s="123">
        <f t="shared" si="3"/>
        <v>0</v>
      </c>
    </row>
    <row r="40" spans="1:14" x14ac:dyDescent="0.25">
      <c r="A40" s="44"/>
      <c r="B40" s="61"/>
      <c r="C40" s="45">
        <v>571</v>
      </c>
      <c r="D40" s="90" t="s">
        <v>71</v>
      </c>
      <c r="E40" s="132">
        <v>395643</v>
      </c>
      <c r="F40" s="131">
        <f t="shared" ref="F40:F41" si="6">E40/7.5345</f>
        <v>52510.85008958789</v>
      </c>
      <c r="G40" s="129">
        <v>403000</v>
      </c>
      <c r="H40" s="123">
        <f t="shared" si="5"/>
        <v>53487.2917910943</v>
      </c>
      <c r="I40" s="123">
        <v>56720</v>
      </c>
      <c r="J40" s="123">
        <f t="shared" si="3"/>
        <v>56720</v>
      </c>
      <c r="K40" s="123">
        <f t="shared" si="3"/>
        <v>56720</v>
      </c>
    </row>
    <row r="41" spans="1:14" x14ac:dyDescent="0.25">
      <c r="A41" s="99"/>
      <c r="B41" s="101">
        <v>31</v>
      </c>
      <c r="C41" s="100"/>
      <c r="D41" s="111" t="s">
        <v>24</v>
      </c>
      <c r="E41" s="138">
        <v>393543</v>
      </c>
      <c r="F41" s="118">
        <f t="shared" si="6"/>
        <v>52232.132191917175</v>
      </c>
      <c r="G41" s="139">
        <v>400000</v>
      </c>
      <c r="H41" s="123">
        <f t="shared" si="5"/>
        <v>53089.123365850421</v>
      </c>
      <c r="I41" s="123">
        <v>56000</v>
      </c>
      <c r="J41" s="123">
        <f t="shared" si="3"/>
        <v>56000</v>
      </c>
      <c r="K41" s="123">
        <f t="shared" si="3"/>
        <v>56000</v>
      </c>
    </row>
    <row r="42" spans="1:14" x14ac:dyDescent="0.25">
      <c r="A42" s="12"/>
      <c r="B42" s="56">
        <v>32</v>
      </c>
      <c r="C42" s="13"/>
      <c r="D42" s="48" t="s">
        <v>36</v>
      </c>
      <c r="E42" s="120">
        <v>2100</v>
      </c>
      <c r="F42" s="120">
        <f t="shared" si="4"/>
        <v>278.71789767071471</v>
      </c>
      <c r="G42" s="121">
        <v>3000</v>
      </c>
      <c r="H42" s="123">
        <f t="shared" si="5"/>
        <v>398.16842524387812</v>
      </c>
      <c r="I42" s="123">
        <v>720</v>
      </c>
      <c r="J42" s="123">
        <f t="shared" si="3"/>
        <v>720</v>
      </c>
      <c r="K42" s="123">
        <f t="shared" si="3"/>
        <v>720</v>
      </c>
    </row>
    <row r="43" spans="1:14" ht="25.5" x14ac:dyDescent="0.25">
      <c r="A43" s="14"/>
      <c r="B43" s="79">
        <v>42</v>
      </c>
      <c r="C43" s="15"/>
      <c r="D43" s="48" t="s">
        <v>25</v>
      </c>
      <c r="E43" s="120">
        <v>0</v>
      </c>
      <c r="F43" s="120">
        <f t="shared" ref="F43" si="7">E43/7.5345</f>
        <v>0</v>
      </c>
      <c r="G43" s="121">
        <v>0</v>
      </c>
      <c r="H43" s="123">
        <f t="shared" si="5"/>
        <v>0</v>
      </c>
      <c r="I43" s="123">
        <f t="shared" si="3"/>
        <v>0</v>
      </c>
      <c r="J43" s="123">
        <f t="shared" si="3"/>
        <v>0</v>
      </c>
      <c r="K43" s="123">
        <f t="shared" si="3"/>
        <v>0</v>
      </c>
    </row>
    <row r="44" spans="1:14" ht="30" x14ac:dyDescent="0.25">
      <c r="A44" s="64"/>
      <c r="B44" s="65"/>
      <c r="C44" s="66">
        <v>431</v>
      </c>
      <c r="D44" s="67" t="s">
        <v>59</v>
      </c>
      <c r="E44" s="132">
        <v>71608</v>
      </c>
      <c r="F44" s="131">
        <f t="shared" ref="F44" si="8">E44/7.5345</f>
        <v>9504.0148649545426</v>
      </c>
      <c r="G44" s="129">
        <v>100000</v>
      </c>
      <c r="H44" s="123">
        <f t="shared" si="5"/>
        <v>13272.280841462605</v>
      </c>
      <c r="I44" s="123">
        <v>15600</v>
      </c>
      <c r="J44" s="123">
        <f t="shared" si="3"/>
        <v>15600</v>
      </c>
      <c r="K44" s="123">
        <f t="shared" si="3"/>
        <v>15600</v>
      </c>
    </row>
    <row r="45" spans="1:14" x14ac:dyDescent="0.25">
      <c r="A45" s="76"/>
      <c r="B45" s="78">
        <v>32</v>
      </c>
      <c r="C45" s="77"/>
      <c r="D45" s="48" t="s">
        <v>36</v>
      </c>
      <c r="E45" s="138">
        <v>71608</v>
      </c>
      <c r="F45" s="120">
        <f t="shared" si="4"/>
        <v>9504.0148649545426</v>
      </c>
      <c r="G45" s="140">
        <v>100000</v>
      </c>
      <c r="H45" s="123">
        <v>13272</v>
      </c>
      <c r="I45" s="123">
        <v>15600</v>
      </c>
      <c r="J45" s="123">
        <v>15600</v>
      </c>
      <c r="K45" s="123">
        <f t="shared" si="3"/>
        <v>15600</v>
      </c>
    </row>
    <row r="46" spans="1:14" ht="25.5" x14ac:dyDescent="0.25">
      <c r="A46" s="14"/>
      <c r="B46" s="79">
        <v>42</v>
      </c>
      <c r="C46" s="15"/>
      <c r="D46" s="48" t="s">
        <v>25</v>
      </c>
      <c r="E46" s="120">
        <v>0</v>
      </c>
      <c r="F46" s="120">
        <f t="shared" si="4"/>
        <v>0</v>
      </c>
      <c r="G46" s="121">
        <v>0</v>
      </c>
      <c r="H46" s="123">
        <f t="shared" si="5"/>
        <v>0</v>
      </c>
      <c r="I46" s="123"/>
      <c r="J46" s="123">
        <f t="shared" si="3"/>
        <v>0</v>
      </c>
      <c r="K46" s="123">
        <f t="shared" si="3"/>
        <v>0</v>
      </c>
    </row>
    <row r="47" spans="1:14" x14ac:dyDescent="0.25">
      <c r="A47" s="46"/>
      <c r="B47" s="60"/>
      <c r="C47" s="46">
        <v>311</v>
      </c>
      <c r="D47" s="47" t="s">
        <v>57</v>
      </c>
      <c r="E47" s="130">
        <v>28471</v>
      </c>
      <c r="F47" s="131">
        <f t="shared" si="4"/>
        <v>3778.751078372818</v>
      </c>
      <c r="G47" s="129">
        <f>G48</f>
        <v>10</v>
      </c>
      <c r="H47" s="123">
        <f t="shared" si="5"/>
        <v>1.3272280841462605</v>
      </c>
      <c r="I47" s="123">
        <v>5</v>
      </c>
      <c r="J47" s="123">
        <f t="shared" si="3"/>
        <v>5</v>
      </c>
      <c r="K47" s="123">
        <f t="shared" si="3"/>
        <v>5</v>
      </c>
    </row>
    <row r="48" spans="1:14" x14ac:dyDescent="0.25">
      <c r="A48" s="14"/>
      <c r="B48" s="63">
        <v>32</v>
      </c>
      <c r="C48" s="15"/>
      <c r="D48" s="48" t="s">
        <v>36</v>
      </c>
      <c r="E48" s="120">
        <v>28471</v>
      </c>
      <c r="F48" s="120">
        <f t="shared" si="4"/>
        <v>3778.751078372818</v>
      </c>
      <c r="G48" s="121">
        <v>10</v>
      </c>
      <c r="H48" s="123">
        <f t="shared" si="5"/>
        <v>1.3272280841462605</v>
      </c>
      <c r="I48" s="123">
        <v>5</v>
      </c>
      <c r="J48" s="123">
        <f t="shared" si="3"/>
        <v>5</v>
      </c>
      <c r="K48" s="123">
        <f t="shared" si="3"/>
        <v>5</v>
      </c>
    </row>
    <row r="49" spans="1:11" x14ac:dyDescent="0.25">
      <c r="A49" s="68"/>
      <c r="B49" s="66"/>
      <c r="C49" s="66">
        <v>611</v>
      </c>
      <c r="D49" s="67" t="s">
        <v>67</v>
      </c>
      <c r="E49" s="130">
        <v>1600</v>
      </c>
      <c r="F49" s="131">
        <f t="shared" si="4"/>
        <v>212.35649346340168</v>
      </c>
      <c r="G49" s="129">
        <f>SUM(G50:G51)</f>
        <v>1000</v>
      </c>
      <c r="H49" s="123">
        <f t="shared" si="5"/>
        <v>132.72280841462606</v>
      </c>
      <c r="I49" s="123">
        <v>150</v>
      </c>
      <c r="J49" s="123">
        <f t="shared" si="3"/>
        <v>150</v>
      </c>
      <c r="K49" s="123">
        <f t="shared" si="3"/>
        <v>150</v>
      </c>
    </row>
    <row r="50" spans="1:11" x14ac:dyDescent="0.25">
      <c r="A50" s="14"/>
      <c r="B50" s="63">
        <v>32</v>
      </c>
      <c r="C50" s="15"/>
      <c r="D50" s="48" t="s">
        <v>36</v>
      </c>
      <c r="E50" s="120">
        <v>1600</v>
      </c>
      <c r="F50" s="120">
        <f t="shared" si="4"/>
        <v>212.35649346340168</v>
      </c>
      <c r="G50" s="121">
        <v>1000</v>
      </c>
      <c r="H50" s="123">
        <f t="shared" si="5"/>
        <v>132.72280841462606</v>
      </c>
      <c r="I50" s="123">
        <v>150</v>
      </c>
      <c r="J50" s="123">
        <f t="shared" si="3"/>
        <v>150</v>
      </c>
      <c r="K50" s="123">
        <f t="shared" si="3"/>
        <v>150</v>
      </c>
    </row>
    <row r="51" spans="1:11" x14ac:dyDescent="0.25">
      <c r="A51" s="14"/>
      <c r="B51" s="63"/>
      <c r="C51" s="15"/>
      <c r="D51" s="30"/>
      <c r="E51" s="120"/>
      <c r="F51" s="120"/>
      <c r="G51" s="121"/>
      <c r="H51" s="123">
        <f t="shared" si="5"/>
        <v>0</v>
      </c>
      <c r="I51" s="123">
        <f t="shared" si="3"/>
        <v>0</v>
      </c>
      <c r="J51" s="123">
        <f t="shared" si="3"/>
        <v>0</v>
      </c>
      <c r="K51" s="123">
        <f t="shared" si="3"/>
        <v>0</v>
      </c>
    </row>
    <row r="52" spans="1:11" x14ac:dyDescent="0.25">
      <c r="A52" s="64"/>
      <c r="B52" s="80"/>
      <c r="C52" s="81">
        <v>11</v>
      </c>
      <c r="D52" s="67" t="s">
        <v>68</v>
      </c>
      <c r="E52" s="132">
        <v>49740</v>
      </c>
      <c r="F52" s="131">
        <f t="shared" ref="F52:F56" si="9">E52/7.5345</f>
        <v>6601.6324905434994</v>
      </c>
      <c r="G52" s="132">
        <v>32400</v>
      </c>
      <c r="H52" s="123">
        <f t="shared" si="5"/>
        <v>4300.2189926338842</v>
      </c>
      <c r="I52" s="123">
        <v>5300</v>
      </c>
      <c r="J52" s="123">
        <f t="shared" si="3"/>
        <v>5300</v>
      </c>
      <c r="K52" s="123">
        <f t="shared" si="3"/>
        <v>5300</v>
      </c>
    </row>
    <row r="53" spans="1:11" x14ac:dyDescent="0.25">
      <c r="A53" s="14"/>
      <c r="B53" s="63">
        <v>32</v>
      </c>
      <c r="C53" s="15"/>
      <c r="D53" s="30" t="s">
        <v>36</v>
      </c>
      <c r="E53" s="120">
        <v>49740</v>
      </c>
      <c r="F53" s="120">
        <f t="shared" si="9"/>
        <v>6601.6324905434994</v>
      </c>
      <c r="G53" s="121">
        <v>32400</v>
      </c>
      <c r="H53" s="123">
        <f t="shared" si="5"/>
        <v>4300.2189926338842</v>
      </c>
      <c r="I53" s="123">
        <v>5300</v>
      </c>
      <c r="J53" s="123">
        <f t="shared" si="3"/>
        <v>5300</v>
      </c>
      <c r="K53" s="123">
        <f t="shared" si="3"/>
        <v>5300</v>
      </c>
    </row>
    <row r="54" spans="1:11" ht="25.5" x14ac:dyDescent="0.25">
      <c r="A54" s="14"/>
      <c r="B54" s="63">
        <v>42</v>
      </c>
      <c r="C54" s="15"/>
      <c r="D54" s="30" t="s">
        <v>25</v>
      </c>
      <c r="E54" s="120"/>
      <c r="F54" s="120">
        <f t="shared" si="9"/>
        <v>0</v>
      </c>
      <c r="G54" s="121"/>
      <c r="H54" s="123">
        <f t="shared" si="5"/>
        <v>0</v>
      </c>
      <c r="I54" s="123">
        <f t="shared" si="3"/>
        <v>0</v>
      </c>
      <c r="J54" s="123">
        <f t="shared" si="3"/>
        <v>0</v>
      </c>
      <c r="K54" s="123">
        <f t="shared" si="3"/>
        <v>0</v>
      </c>
    </row>
    <row r="55" spans="1:11" x14ac:dyDescent="0.25">
      <c r="A55" s="102"/>
      <c r="B55" s="103"/>
      <c r="C55" s="104">
        <v>12</v>
      </c>
      <c r="D55" s="105" t="s">
        <v>89</v>
      </c>
      <c r="E55" s="132">
        <f>SUM(E56:E59)</f>
        <v>579580</v>
      </c>
      <c r="F55" s="141">
        <f t="shared" si="9"/>
        <v>76923.48530094896</v>
      </c>
      <c r="G55" s="132">
        <v>482126</v>
      </c>
      <c r="H55" s="123">
        <v>93212</v>
      </c>
      <c r="I55" s="123">
        <v>93212</v>
      </c>
      <c r="J55" s="123">
        <f t="shared" si="3"/>
        <v>93212</v>
      </c>
      <c r="K55" s="123">
        <f t="shared" si="3"/>
        <v>93212</v>
      </c>
    </row>
    <row r="56" spans="1:11" x14ac:dyDescent="0.25">
      <c r="A56" s="86"/>
      <c r="B56" s="87">
        <v>31</v>
      </c>
      <c r="C56" s="77"/>
      <c r="D56" s="12" t="s">
        <v>93</v>
      </c>
      <c r="E56" s="142">
        <v>111786</v>
      </c>
      <c r="F56" s="120">
        <f t="shared" si="9"/>
        <v>14836.551861437387</v>
      </c>
      <c r="G56" s="140">
        <v>190000</v>
      </c>
      <c r="H56" s="123">
        <v>53800</v>
      </c>
      <c r="I56" s="123">
        <v>53800</v>
      </c>
      <c r="J56" s="123">
        <v>53800</v>
      </c>
      <c r="K56" s="123">
        <f t="shared" si="3"/>
        <v>53800</v>
      </c>
    </row>
    <row r="57" spans="1:11" x14ac:dyDescent="0.25">
      <c r="A57" s="14"/>
      <c r="B57" s="63">
        <v>32</v>
      </c>
      <c r="C57" s="15"/>
      <c r="D57" s="30" t="s">
        <v>36</v>
      </c>
      <c r="E57" s="120">
        <v>236789</v>
      </c>
      <c r="F57" s="120">
        <f t="shared" ref="F57:F58" si="10">E57/7.5345</f>
        <v>31427.301081690886</v>
      </c>
      <c r="G57" s="121">
        <v>260326</v>
      </c>
      <c r="H57" s="123">
        <v>35231</v>
      </c>
      <c r="I57" s="131">
        <v>35231</v>
      </c>
      <c r="J57" s="123">
        <f t="shared" si="3"/>
        <v>35231</v>
      </c>
      <c r="K57" s="123">
        <f t="shared" si="3"/>
        <v>35231</v>
      </c>
    </row>
    <row r="58" spans="1:11" x14ac:dyDescent="0.25">
      <c r="A58" s="106"/>
      <c r="B58" s="107">
        <v>34</v>
      </c>
      <c r="C58" s="108"/>
      <c r="D58" s="109" t="s">
        <v>64</v>
      </c>
      <c r="E58" s="143">
        <v>5837</v>
      </c>
      <c r="F58" s="144">
        <f t="shared" si="10"/>
        <v>774.70303271617217</v>
      </c>
      <c r="G58" s="145">
        <v>2600</v>
      </c>
      <c r="H58" s="123">
        <v>730</v>
      </c>
      <c r="I58" s="131">
        <v>730</v>
      </c>
      <c r="J58" s="123">
        <f t="shared" si="3"/>
        <v>730</v>
      </c>
      <c r="K58" s="123">
        <f t="shared" si="3"/>
        <v>730</v>
      </c>
    </row>
    <row r="59" spans="1:11" x14ac:dyDescent="0.25">
      <c r="A59" s="106"/>
      <c r="B59" s="107">
        <v>32</v>
      </c>
      <c r="C59" s="108"/>
      <c r="D59" s="109" t="s">
        <v>88</v>
      </c>
      <c r="E59" s="143">
        <v>225168</v>
      </c>
      <c r="F59" s="144">
        <f t="shared" ref="F59" si="11">E59/7.5345</f>
        <v>29884.929325104516</v>
      </c>
      <c r="G59" s="146">
        <v>26000</v>
      </c>
      <c r="H59" s="123">
        <f t="shared" si="5"/>
        <v>3450.7930187802772</v>
      </c>
      <c r="I59" s="123">
        <v>3451</v>
      </c>
      <c r="J59" s="123">
        <f t="shared" si="3"/>
        <v>3451</v>
      </c>
      <c r="K59" s="123">
        <f t="shared" si="3"/>
        <v>3451</v>
      </c>
    </row>
    <row r="60" spans="1:11" x14ac:dyDescent="0.25">
      <c r="A60" s="69">
        <v>3</v>
      </c>
      <c r="B60" s="70"/>
      <c r="C60" s="71"/>
      <c r="D60" s="72" t="s">
        <v>65</v>
      </c>
      <c r="E60" s="147">
        <f>SUM(E33,E38,E40,E44,E47,E49,E52,E55)</f>
        <v>4609814</v>
      </c>
      <c r="F60" s="148">
        <f t="shared" si="4"/>
        <v>611827.46034906094</v>
      </c>
      <c r="G60" s="147">
        <f>SUM(G33,G38,G40,G44,G47,G49,G52,G55)</f>
        <v>4156536</v>
      </c>
      <c r="H60" s="165">
        <f t="shared" si="5"/>
        <v>551667.13119649608</v>
      </c>
      <c r="I60" s="147">
        <f>SUM(I33,I40,I44,I47,I49,I52,I55)</f>
        <v>589987</v>
      </c>
      <c r="J60" s="165">
        <f t="shared" si="3"/>
        <v>589987</v>
      </c>
      <c r="K60" s="165">
        <f t="shared" si="3"/>
        <v>589987</v>
      </c>
    </row>
    <row r="61" spans="1:11" x14ac:dyDescent="0.25">
      <c r="A61" s="69">
        <v>4</v>
      </c>
      <c r="B61" s="70"/>
      <c r="C61" s="71"/>
      <c r="D61" s="72" t="s">
        <v>65</v>
      </c>
      <c r="E61" s="147">
        <f>SUM(E37,E46)</f>
        <v>43300</v>
      </c>
      <c r="F61" s="148">
        <f t="shared" si="4"/>
        <v>5746.8976043533075</v>
      </c>
      <c r="G61" s="147">
        <f>SUM(G37,G46)</f>
        <v>0</v>
      </c>
      <c r="H61" s="165">
        <f t="shared" si="5"/>
        <v>0</v>
      </c>
      <c r="I61" s="165"/>
      <c r="J61" s="165">
        <v>0</v>
      </c>
      <c r="K61" s="165">
        <f t="shared" si="3"/>
        <v>0</v>
      </c>
    </row>
    <row r="62" spans="1:11" ht="15.75" x14ac:dyDescent="0.25">
      <c r="A62" s="112"/>
      <c r="B62" s="113"/>
      <c r="C62" s="114"/>
      <c r="D62" s="115" t="s">
        <v>66</v>
      </c>
      <c r="E62" s="149">
        <f>SUM(E60,E61)</f>
        <v>4653114</v>
      </c>
      <c r="F62" s="150">
        <f t="shared" si="4"/>
        <v>617574.3579534142</v>
      </c>
      <c r="G62" s="149">
        <f>SUM(G60,G61)</f>
        <v>4156536</v>
      </c>
      <c r="H62" s="151">
        <f t="shared" si="5"/>
        <v>551667.13119649608</v>
      </c>
      <c r="I62" s="149">
        <f>SUM(I60,I61)</f>
        <v>589987</v>
      </c>
      <c r="J62" s="149">
        <f t="shared" ref="J62:K62" si="12">SUM(J60,J61)</f>
        <v>589987</v>
      </c>
      <c r="K62" s="149">
        <f t="shared" si="12"/>
        <v>589987</v>
      </c>
    </row>
    <row r="63" spans="1:11" x14ac:dyDescent="0.25">
      <c r="A63" s="14"/>
      <c r="B63" s="63"/>
      <c r="C63" s="15"/>
      <c r="D63" s="30"/>
      <c r="E63" s="8"/>
      <c r="F63" s="8"/>
      <c r="G63" s="9"/>
      <c r="H63" s="9"/>
      <c r="I63" s="9"/>
      <c r="J63" s="9"/>
      <c r="K63" s="9"/>
    </row>
    <row r="64" spans="1:11" x14ac:dyDescent="0.25">
      <c r="A64" s="16"/>
      <c r="B64" s="59"/>
      <c r="C64" s="16"/>
      <c r="D64" s="30"/>
      <c r="E64" s="8"/>
      <c r="F64" s="8"/>
      <c r="G64" s="9"/>
      <c r="H64" s="9"/>
      <c r="I64" s="9"/>
      <c r="J64" s="9"/>
      <c r="K64" s="10"/>
    </row>
    <row r="68" spans="5:10" x14ac:dyDescent="0.25">
      <c r="J68" s="55"/>
    </row>
    <row r="69" spans="5:10" x14ac:dyDescent="0.25">
      <c r="J69" s="55"/>
    </row>
    <row r="70" spans="5:10" x14ac:dyDescent="0.25">
      <c r="J70" s="54"/>
    </row>
    <row r="71" spans="5:10" x14ac:dyDescent="0.25">
      <c r="E71" s="54"/>
      <c r="F71" s="54"/>
    </row>
    <row r="74" spans="5:10" x14ac:dyDescent="0.25">
      <c r="E74" s="54"/>
      <c r="F74" s="54"/>
    </row>
  </sheetData>
  <mergeCells count="5">
    <mergeCell ref="A29:K29"/>
    <mergeCell ref="A7:K7"/>
    <mergeCell ref="A1:K1"/>
    <mergeCell ref="A3:K3"/>
    <mergeCell ref="A5:K5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K9" sqref="K9"/>
    </sheetView>
  </sheetViews>
  <sheetFormatPr defaultRowHeight="15" x14ac:dyDescent="0.25"/>
  <cols>
    <col min="1" max="1" width="32.42578125" customWidth="1"/>
    <col min="2" max="3" width="12.5703125" customWidth="1"/>
    <col min="4" max="4" width="16" customWidth="1"/>
    <col min="5" max="5" width="14.140625" customWidth="1"/>
    <col min="6" max="6" width="15" customWidth="1"/>
    <col min="7" max="7" width="13.140625" customWidth="1"/>
    <col min="8" max="8" width="14" customWidth="1"/>
  </cols>
  <sheetData>
    <row r="1" spans="1:8" ht="42" customHeight="1" x14ac:dyDescent="0.25">
      <c r="A1" s="216" t="s">
        <v>101</v>
      </c>
      <c r="B1" s="216"/>
      <c r="C1" s="216"/>
      <c r="D1" s="216"/>
      <c r="E1" s="216"/>
      <c r="F1" s="216"/>
      <c r="G1" s="216"/>
      <c r="H1" s="216"/>
    </row>
    <row r="2" spans="1:8" ht="18" customHeight="1" x14ac:dyDescent="0.25">
      <c r="A2" s="4"/>
      <c r="B2" s="4"/>
      <c r="C2" s="28"/>
      <c r="D2" s="4"/>
      <c r="E2" s="28"/>
      <c r="F2" s="4"/>
      <c r="G2" s="4"/>
      <c r="H2" s="4"/>
    </row>
    <row r="3" spans="1:8" ht="15.75" x14ac:dyDescent="0.25">
      <c r="A3" s="216" t="s">
        <v>33</v>
      </c>
      <c r="B3" s="216"/>
      <c r="C3" s="216"/>
      <c r="D3" s="216"/>
      <c r="E3" s="216"/>
      <c r="F3" s="216"/>
      <c r="G3" s="220"/>
      <c r="H3" s="220"/>
    </row>
    <row r="4" spans="1:8" ht="18" x14ac:dyDescent="0.25">
      <c r="A4" s="4"/>
      <c r="B4" s="4"/>
      <c r="C4" s="28"/>
      <c r="D4" s="4"/>
      <c r="E4" s="28"/>
      <c r="F4" s="4"/>
      <c r="G4" s="5"/>
      <c r="H4" s="5"/>
    </row>
    <row r="5" spans="1:8" ht="18" customHeight="1" x14ac:dyDescent="0.25">
      <c r="A5" s="216" t="s">
        <v>15</v>
      </c>
      <c r="B5" s="217"/>
      <c r="C5" s="217"/>
      <c r="D5" s="217"/>
      <c r="E5" s="217"/>
      <c r="F5" s="217"/>
      <c r="G5" s="217"/>
      <c r="H5" s="217"/>
    </row>
    <row r="6" spans="1:8" ht="18" x14ac:dyDescent="0.25">
      <c r="A6" s="4"/>
      <c r="B6" s="4"/>
      <c r="C6" s="28"/>
      <c r="D6" s="4"/>
      <c r="E6" s="28"/>
      <c r="F6" s="4"/>
      <c r="G6" s="5"/>
      <c r="H6" s="5"/>
    </row>
    <row r="7" spans="1:8" ht="15.75" x14ac:dyDescent="0.25">
      <c r="A7" s="216" t="s">
        <v>26</v>
      </c>
      <c r="B7" s="239"/>
      <c r="C7" s="239"/>
      <c r="D7" s="239"/>
      <c r="E7" s="239"/>
      <c r="F7" s="239"/>
      <c r="G7" s="239"/>
      <c r="H7" s="239"/>
    </row>
    <row r="8" spans="1:8" ht="18" x14ac:dyDescent="0.25">
      <c r="A8" s="4"/>
      <c r="B8" s="4"/>
      <c r="C8" s="28"/>
      <c r="D8" s="4"/>
      <c r="E8" s="28"/>
      <c r="F8" s="4"/>
      <c r="G8" s="5"/>
      <c r="H8" s="5"/>
    </row>
    <row r="9" spans="1:8" ht="38.25" x14ac:dyDescent="0.25">
      <c r="A9" s="24" t="s">
        <v>27</v>
      </c>
      <c r="B9" s="23" t="s">
        <v>12</v>
      </c>
      <c r="C9" s="93" t="s">
        <v>77</v>
      </c>
      <c r="D9" s="24" t="s">
        <v>13</v>
      </c>
      <c r="E9" s="91" t="s">
        <v>78</v>
      </c>
      <c r="F9" s="96" t="s">
        <v>85</v>
      </c>
      <c r="G9" s="96" t="s">
        <v>82</v>
      </c>
      <c r="H9" s="96" t="s">
        <v>83</v>
      </c>
    </row>
    <row r="10" spans="1:8" ht="15.75" customHeight="1" x14ac:dyDescent="0.25">
      <c r="A10" s="11" t="s">
        <v>28</v>
      </c>
      <c r="B10" s="118">
        <v>4599502</v>
      </c>
      <c r="C10" s="118">
        <f>B10/7.5345</f>
        <v>610458.82274868933</v>
      </c>
      <c r="D10" s="119">
        <v>4235636</v>
      </c>
      <c r="E10" s="119">
        <f>D10/7.5345</f>
        <v>562165.50534209306</v>
      </c>
      <c r="F10" s="119">
        <v>612505</v>
      </c>
      <c r="G10" s="94">
        <v>612505</v>
      </c>
      <c r="H10" s="94">
        <v>612505</v>
      </c>
    </row>
    <row r="11" spans="1:8" ht="15.75" customHeight="1" x14ac:dyDescent="0.25">
      <c r="A11" s="11" t="s">
        <v>70</v>
      </c>
      <c r="B11" s="120"/>
      <c r="C11" s="120">
        <f t="shared" ref="C11:C13" si="0">B11/7.5345</f>
        <v>0</v>
      </c>
      <c r="D11" s="121"/>
      <c r="E11" s="121">
        <f t="shared" ref="E11:E13" si="1">D11/7.5345</f>
        <v>0</v>
      </c>
      <c r="F11" s="121"/>
      <c r="G11" s="9"/>
      <c r="H11" s="9"/>
    </row>
    <row r="12" spans="1:8" x14ac:dyDescent="0.25">
      <c r="A12" s="17" t="s">
        <v>91</v>
      </c>
      <c r="B12" s="120"/>
      <c r="C12" s="120">
        <f t="shared" si="0"/>
        <v>0</v>
      </c>
      <c r="D12" s="121"/>
      <c r="E12" s="121">
        <f t="shared" si="1"/>
        <v>0</v>
      </c>
      <c r="F12" s="121"/>
      <c r="G12" s="9"/>
      <c r="H12" s="9"/>
    </row>
    <row r="13" spans="1:8" x14ac:dyDescent="0.25">
      <c r="A13" s="17" t="s">
        <v>90</v>
      </c>
      <c r="B13" s="120">
        <v>4543054</v>
      </c>
      <c r="C13" s="120">
        <f t="shared" si="0"/>
        <v>602966.88565930049</v>
      </c>
      <c r="D13" s="121">
        <v>3835636</v>
      </c>
      <c r="E13" s="121">
        <f t="shared" si="1"/>
        <v>509076.38197624258</v>
      </c>
      <c r="F13" s="121">
        <v>556505</v>
      </c>
      <c r="G13" s="9">
        <v>612505</v>
      </c>
      <c r="H13" s="9">
        <v>612505</v>
      </c>
    </row>
    <row r="14" spans="1:8" x14ac:dyDescent="0.25">
      <c r="A14" s="11" t="s">
        <v>99</v>
      </c>
      <c r="B14" s="120">
        <v>445058</v>
      </c>
      <c r="C14" s="120"/>
      <c r="D14" s="121">
        <v>400000</v>
      </c>
      <c r="E14" s="121"/>
      <c r="F14" s="121">
        <v>56000</v>
      </c>
      <c r="G14" s="9"/>
      <c r="H14" s="10"/>
    </row>
    <row r="15" spans="1:8" x14ac:dyDescent="0.25">
      <c r="A15" s="19" t="s">
        <v>69</v>
      </c>
      <c r="B15" s="8"/>
      <c r="C15" s="8"/>
      <c r="D15" s="9"/>
      <c r="E15" s="9"/>
      <c r="F15" s="9"/>
      <c r="G15" s="9"/>
      <c r="H15" s="10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3" sqref="A3:I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16" t="s">
        <v>53</v>
      </c>
      <c r="B1" s="216"/>
      <c r="C1" s="216"/>
      <c r="D1" s="216"/>
      <c r="E1" s="216"/>
      <c r="F1" s="216"/>
      <c r="G1" s="216"/>
      <c r="H1" s="216"/>
      <c r="I1" s="216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16" t="s">
        <v>33</v>
      </c>
      <c r="B3" s="216"/>
      <c r="C3" s="216"/>
      <c r="D3" s="216"/>
      <c r="E3" s="216"/>
      <c r="F3" s="216"/>
      <c r="G3" s="216"/>
      <c r="H3" s="220"/>
      <c r="I3" s="22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216" t="s">
        <v>29</v>
      </c>
      <c r="B5" s="217"/>
      <c r="C5" s="217"/>
      <c r="D5" s="217"/>
      <c r="E5" s="217"/>
      <c r="F5" s="217"/>
      <c r="G5" s="217"/>
      <c r="H5" s="217"/>
      <c r="I5" s="217"/>
    </row>
    <row r="6" spans="1:9" ht="36" x14ac:dyDescent="0.25">
      <c r="A6" s="4"/>
      <c r="B6" s="4"/>
      <c r="C6" s="4"/>
      <c r="D6" s="4" t="s">
        <v>95</v>
      </c>
      <c r="E6" s="4"/>
      <c r="F6" s="4"/>
      <c r="G6" s="4"/>
      <c r="H6" s="5"/>
      <c r="I6" s="5"/>
    </row>
    <row r="7" spans="1:9" ht="25.5" x14ac:dyDescent="0.25">
      <c r="A7" s="24" t="s">
        <v>16</v>
      </c>
      <c r="B7" s="23" t="s">
        <v>17</v>
      </c>
      <c r="C7" s="23" t="s">
        <v>18</v>
      </c>
      <c r="D7" s="23" t="s">
        <v>56</v>
      </c>
      <c r="E7" s="23" t="s">
        <v>12</v>
      </c>
      <c r="F7" s="24" t="s">
        <v>13</v>
      </c>
      <c r="G7" s="24" t="s">
        <v>49</v>
      </c>
      <c r="H7" s="24" t="s">
        <v>50</v>
      </c>
      <c r="I7" s="24" t="s">
        <v>51</v>
      </c>
    </row>
    <row r="8" spans="1:9" ht="25.5" x14ac:dyDescent="0.25">
      <c r="A8" s="11">
        <v>8</v>
      </c>
      <c r="B8" s="11"/>
      <c r="C8" s="11"/>
      <c r="D8" s="11" t="s">
        <v>30</v>
      </c>
      <c r="E8" s="8">
        <v>0</v>
      </c>
      <c r="F8" s="9">
        <v>0</v>
      </c>
      <c r="G8" s="9">
        <v>0</v>
      </c>
      <c r="H8" s="9">
        <v>0</v>
      </c>
      <c r="I8" s="9">
        <v>0</v>
      </c>
    </row>
    <row r="9" spans="1:9" x14ac:dyDescent="0.25">
      <c r="A9" s="11"/>
      <c r="B9" s="16">
        <v>84</v>
      </c>
      <c r="C9" s="16"/>
      <c r="D9" s="16" t="s">
        <v>37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8" t="s">
        <v>38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9" t="s">
        <v>31</v>
      </c>
      <c r="E11" s="8"/>
      <c r="F11" s="9"/>
      <c r="G11" s="9"/>
      <c r="H11" s="9"/>
      <c r="I11" s="9"/>
    </row>
    <row r="12" spans="1:9" ht="25.5" x14ac:dyDescent="0.25">
      <c r="A12" s="16"/>
      <c r="B12" s="16">
        <v>54</v>
      </c>
      <c r="C12" s="16"/>
      <c r="D12" s="30" t="s">
        <v>39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20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40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workbookViewId="0">
      <selection activeCell="L44" sqref="L4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5" ht="42" customHeight="1" x14ac:dyDescent="0.25">
      <c r="A1" s="216" t="s">
        <v>100</v>
      </c>
      <c r="B1" s="216"/>
      <c r="C1" s="216"/>
      <c r="D1" s="216"/>
      <c r="E1" s="216"/>
      <c r="F1" s="216"/>
      <c r="G1" s="216"/>
      <c r="H1" s="216"/>
      <c r="I1" s="216"/>
    </row>
    <row r="2" spans="1:15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5" ht="18" customHeight="1" x14ac:dyDescent="0.25">
      <c r="A3" s="216" t="s">
        <v>32</v>
      </c>
      <c r="B3" s="216"/>
      <c r="C3" s="216"/>
      <c r="D3" s="216"/>
      <c r="E3" s="216"/>
      <c r="F3" s="216"/>
      <c r="G3" s="216"/>
      <c r="H3" s="216"/>
      <c r="I3" s="216"/>
    </row>
    <row r="4" spans="1:15" ht="15" customHeight="1" x14ac:dyDescent="0.25">
      <c r="A4" s="166"/>
      <c r="B4" s="166"/>
      <c r="C4" s="166"/>
      <c r="D4" s="166"/>
      <c r="E4" s="166"/>
      <c r="F4" s="166"/>
      <c r="G4" s="166"/>
      <c r="H4" s="167"/>
      <c r="I4" s="167"/>
    </row>
    <row r="5" spans="1:15" s="116" customFormat="1" ht="15" customHeight="1" x14ac:dyDescent="0.25">
      <c r="A5" s="255" t="s">
        <v>34</v>
      </c>
      <c r="B5" s="256"/>
      <c r="C5" s="257"/>
      <c r="D5" s="168" t="s">
        <v>35</v>
      </c>
      <c r="E5" s="168" t="s">
        <v>161</v>
      </c>
      <c r="F5" s="169" t="s">
        <v>160</v>
      </c>
      <c r="G5" s="169" t="s">
        <v>81</v>
      </c>
      <c r="H5" s="169" t="s">
        <v>50</v>
      </c>
      <c r="I5" s="169" t="s">
        <v>51</v>
      </c>
      <c r="J5" s="178"/>
      <c r="K5" s="178"/>
      <c r="L5" s="178"/>
      <c r="M5" s="178"/>
      <c r="N5" s="178"/>
      <c r="O5" s="178"/>
    </row>
    <row r="6" spans="1:15" x14ac:dyDescent="0.25">
      <c r="A6" s="252" t="s">
        <v>158</v>
      </c>
      <c r="B6" s="253"/>
      <c r="C6" s="254"/>
      <c r="D6" s="180" t="s">
        <v>102</v>
      </c>
      <c r="E6" s="181">
        <f>SUM(E7,E14,E27,E65,E68,E72)</f>
        <v>4559302</v>
      </c>
      <c r="F6" s="182">
        <f>SUM(F7,F14,F27,F65,F68,F72)</f>
        <v>4521136</v>
      </c>
      <c r="G6" s="182">
        <f>SUM(G7,G14,G27,G65,G68,G72)</f>
        <v>615487</v>
      </c>
      <c r="H6" s="182">
        <v>615487</v>
      </c>
      <c r="I6" s="182">
        <v>615487</v>
      </c>
      <c r="J6" s="178"/>
      <c r="K6" s="178"/>
      <c r="L6" s="178"/>
      <c r="M6" s="178"/>
      <c r="N6" s="178"/>
      <c r="O6" s="178"/>
    </row>
    <row r="7" spans="1:15" s="95" customFormat="1" ht="15" customHeight="1" x14ac:dyDescent="0.25">
      <c r="A7" s="249" t="s">
        <v>103</v>
      </c>
      <c r="B7" s="250"/>
      <c r="C7" s="251"/>
      <c r="D7" s="183" t="s">
        <v>104</v>
      </c>
      <c r="E7" s="184">
        <f>SUM(E8)</f>
        <v>111784</v>
      </c>
      <c r="F7" s="185">
        <f>SUM(F8)</f>
        <v>190000</v>
      </c>
      <c r="G7" s="186">
        <v>53800</v>
      </c>
      <c r="H7" s="185"/>
      <c r="I7" s="185"/>
      <c r="J7" s="179"/>
      <c r="K7" s="179"/>
      <c r="L7" s="179"/>
      <c r="M7" s="179"/>
      <c r="N7" s="179"/>
      <c r="O7" s="179"/>
    </row>
    <row r="8" spans="1:15" s="116" customFormat="1" ht="15" customHeight="1" x14ac:dyDescent="0.25">
      <c r="A8" s="258" t="s">
        <v>105</v>
      </c>
      <c r="B8" s="247"/>
      <c r="C8" s="248"/>
      <c r="D8" s="195" t="s">
        <v>106</v>
      </c>
      <c r="E8" s="191">
        <f>SUM(E10:E13)</f>
        <v>111784</v>
      </c>
      <c r="F8" s="192">
        <v>190000</v>
      </c>
      <c r="G8" s="192">
        <v>53800</v>
      </c>
      <c r="H8" s="192">
        <v>53800</v>
      </c>
      <c r="I8" s="194">
        <v>53800</v>
      </c>
      <c r="J8" s="178"/>
      <c r="K8" s="178"/>
      <c r="L8" s="178"/>
      <c r="M8" s="178"/>
      <c r="N8" s="178"/>
      <c r="O8" s="178"/>
    </row>
    <row r="9" spans="1:15" s="95" customFormat="1" ht="15" customHeight="1" x14ac:dyDescent="0.25">
      <c r="A9" s="243">
        <v>3</v>
      </c>
      <c r="B9" s="244"/>
      <c r="C9" s="245"/>
      <c r="D9" s="171" t="s">
        <v>23</v>
      </c>
      <c r="E9" s="8">
        <f>SUM(E10:E13)</f>
        <v>111784</v>
      </c>
      <c r="F9" s="9">
        <v>190000</v>
      </c>
      <c r="G9" s="9">
        <v>53800</v>
      </c>
      <c r="H9" s="9">
        <v>53800</v>
      </c>
      <c r="I9" s="170">
        <v>53800</v>
      </c>
      <c r="J9" s="179"/>
      <c r="K9" s="179"/>
      <c r="L9" s="179"/>
      <c r="M9" s="179"/>
      <c r="N9" s="179"/>
      <c r="O9" s="179"/>
    </row>
    <row r="10" spans="1:15" s="116" customFormat="1" ht="15" customHeight="1" x14ac:dyDescent="0.25">
      <c r="A10" s="240">
        <v>3111</v>
      </c>
      <c r="B10" s="241"/>
      <c r="C10" s="242"/>
      <c r="D10" s="171" t="s">
        <v>107</v>
      </c>
      <c r="E10" s="8">
        <v>82646</v>
      </c>
      <c r="F10" s="9">
        <v>150000</v>
      </c>
      <c r="G10" s="9">
        <v>38500</v>
      </c>
      <c r="H10" s="9">
        <v>38500</v>
      </c>
      <c r="I10" s="9">
        <v>38500</v>
      </c>
      <c r="J10" s="178"/>
      <c r="K10" s="178"/>
      <c r="L10" s="178"/>
      <c r="M10" s="178"/>
      <c r="N10" s="178"/>
      <c r="O10" s="178"/>
    </row>
    <row r="11" spans="1:15" ht="15" customHeight="1" x14ac:dyDescent="0.25">
      <c r="A11" s="240">
        <v>3121</v>
      </c>
      <c r="B11" s="241"/>
      <c r="C11" s="242"/>
      <c r="D11" s="171" t="s">
        <v>108</v>
      </c>
      <c r="E11" s="8">
        <v>10200</v>
      </c>
      <c r="F11" s="9">
        <v>10000</v>
      </c>
      <c r="G11" s="9">
        <v>3800</v>
      </c>
      <c r="H11" s="9">
        <v>3800</v>
      </c>
      <c r="I11" s="9">
        <v>3800</v>
      </c>
      <c r="J11" s="178"/>
      <c r="K11" s="178"/>
      <c r="L11" s="178"/>
      <c r="M11" s="178"/>
      <c r="N11" s="178"/>
      <c r="O11" s="178"/>
    </row>
    <row r="12" spans="1:15" s="116" customFormat="1" ht="25.5" customHeight="1" x14ac:dyDescent="0.25">
      <c r="A12" s="172">
        <v>3132</v>
      </c>
      <c r="B12" s="173"/>
      <c r="C12" s="174"/>
      <c r="D12" s="171" t="s">
        <v>109</v>
      </c>
      <c r="E12" s="8">
        <v>13638</v>
      </c>
      <c r="F12" s="9">
        <v>20000</v>
      </c>
      <c r="G12" s="9">
        <v>6200</v>
      </c>
      <c r="H12" s="9">
        <v>6200</v>
      </c>
      <c r="I12" s="9">
        <v>6200</v>
      </c>
      <c r="J12" s="178"/>
      <c r="K12" s="178"/>
      <c r="L12" s="178"/>
      <c r="M12" s="178"/>
      <c r="N12" s="178"/>
      <c r="O12" s="178"/>
    </row>
    <row r="13" spans="1:15" ht="15" customHeight="1" x14ac:dyDescent="0.25">
      <c r="A13" s="172">
        <v>3212</v>
      </c>
      <c r="B13" s="173"/>
      <c r="C13" s="174"/>
      <c r="D13" s="171" t="s">
        <v>110</v>
      </c>
      <c r="E13" s="8">
        <v>5300</v>
      </c>
      <c r="F13" s="9">
        <v>10000</v>
      </c>
      <c r="G13" s="9">
        <v>5300</v>
      </c>
      <c r="H13" s="9">
        <v>5300</v>
      </c>
      <c r="I13" s="9">
        <v>5300</v>
      </c>
      <c r="J13" s="178"/>
      <c r="K13" s="178"/>
      <c r="L13" s="178"/>
      <c r="M13" s="178"/>
      <c r="N13" s="178"/>
      <c r="O13" s="178"/>
    </row>
    <row r="14" spans="1:15" ht="15" customHeight="1" x14ac:dyDescent="0.25">
      <c r="A14" s="249" t="s">
        <v>111</v>
      </c>
      <c r="B14" s="250"/>
      <c r="C14" s="251"/>
      <c r="D14" s="183" t="s">
        <v>112</v>
      </c>
      <c r="E14" s="184">
        <f>SUM(E15,E18,E21,E24)</f>
        <v>125449</v>
      </c>
      <c r="F14" s="185">
        <f>SUM(F15,F18,F21,F24)</f>
        <v>173000</v>
      </c>
      <c r="G14" s="186">
        <f>SUM(G15,G18,G21,G24)</f>
        <v>24520</v>
      </c>
      <c r="H14" s="185">
        <v>24520</v>
      </c>
      <c r="I14" s="185">
        <v>24520</v>
      </c>
      <c r="J14" s="178"/>
      <c r="K14" s="178"/>
      <c r="L14" s="178"/>
      <c r="M14" s="178"/>
      <c r="N14" s="178"/>
      <c r="O14" s="178"/>
    </row>
    <row r="15" spans="1:15" ht="19.5" customHeight="1" x14ac:dyDescent="0.25">
      <c r="A15" s="246" t="s">
        <v>113</v>
      </c>
      <c r="B15" s="247"/>
      <c r="C15" s="248"/>
      <c r="D15" s="195" t="s">
        <v>20</v>
      </c>
      <c r="E15" s="191">
        <f>SUM(E16)</f>
        <v>16867</v>
      </c>
      <c r="F15" s="192">
        <f>SUM(F16)</f>
        <v>25000</v>
      </c>
      <c r="G15" s="193">
        <v>3300</v>
      </c>
      <c r="H15" s="192">
        <v>3300</v>
      </c>
      <c r="I15" s="194">
        <v>3300</v>
      </c>
      <c r="J15" s="178"/>
      <c r="K15" s="178"/>
      <c r="L15" s="178"/>
      <c r="M15" s="178"/>
      <c r="N15" s="178"/>
      <c r="O15" s="178"/>
    </row>
    <row r="16" spans="1:15" s="116" customFormat="1" ht="15.75" customHeight="1" x14ac:dyDescent="0.25">
      <c r="A16" s="243">
        <v>3</v>
      </c>
      <c r="B16" s="244"/>
      <c r="C16" s="245"/>
      <c r="D16" s="171" t="s">
        <v>23</v>
      </c>
      <c r="E16" s="8">
        <f>SUM(E17)</f>
        <v>16867</v>
      </c>
      <c r="F16" s="9">
        <f>SUM(F17)</f>
        <v>25000</v>
      </c>
      <c r="G16" s="9">
        <v>3300</v>
      </c>
      <c r="H16" s="9">
        <v>3300</v>
      </c>
      <c r="I16" s="170">
        <v>3300</v>
      </c>
      <c r="J16" s="178"/>
      <c r="K16" s="178"/>
      <c r="L16" s="178"/>
      <c r="M16" s="178"/>
      <c r="N16" s="178"/>
      <c r="O16" s="178"/>
    </row>
    <row r="17" spans="1:15" ht="15" customHeight="1" x14ac:dyDescent="0.25">
      <c r="A17" s="240">
        <v>3222</v>
      </c>
      <c r="B17" s="241"/>
      <c r="C17" s="242"/>
      <c r="D17" s="171" t="s">
        <v>114</v>
      </c>
      <c r="E17" s="8">
        <v>16867</v>
      </c>
      <c r="F17" s="9">
        <v>25000</v>
      </c>
      <c r="G17" s="9">
        <v>3300</v>
      </c>
      <c r="H17" s="9">
        <v>3300</v>
      </c>
      <c r="I17" s="170">
        <v>3300</v>
      </c>
      <c r="J17" s="178"/>
      <c r="K17" s="178"/>
      <c r="L17" s="178"/>
      <c r="M17" s="178"/>
      <c r="N17" s="178"/>
      <c r="O17" s="178"/>
    </row>
    <row r="18" spans="1:15" ht="15" customHeight="1" x14ac:dyDescent="0.25">
      <c r="A18" s="246" t="s">
        <v>115</v>
      </c>
      <c r="B18" s="247"/>
      <c r="C18" s="248"/>
      <c r="D18" s="195" t="s">
        <v>79</v>
      </c>
      <c r="E18" s="191">
        <f>SUM(E19)</f>
        <v>73607</v>
      </c>
      <c r="F18" s="192">
        <f>SUM(F19)</f>
        <v>95000</v>
      </c>
      <c r="G18" s="193">
        <v>15000</v>
      </c>
      <c r="H18" s="192">
        <v>15000</v>
      </c>
      <c r="I18" s="194">
        <v>15000</v>
      </c>
      <c r="J18" s="178"/>
      <c r="K18" s="178"/>
      <c r="L18" s="178"/>
      <c r="M18" s="178"/>
      <c r="N18" s="178"/>
      <c r="O18" s="178"/>
    </row>
    <row r="19" spans="1:15" x14ac:dyDescent="0.25">
      <c r="A19" s="243">
        <v>3</v>
      </c>
      <c r="B19" s="244"/>
      <c r="C19" s="245"/>
      <c r="D19" s="171" t="s">
        <v>23</v>
      </c>
      <c r="E19" s="8">
        <f>SUM(E20)</f>
        <v>73607</v>
      </c>
      <c r="F19" s="9">
        <f>SUM(F20)</f>
        <v>95000</v>
      </c>
      <c r="G19" s="9">
        <v>15000</v>
      </c>
      <c r="H19" s="9">
        <v>15000</v>
      </c>
      <c r="I19" s="9">
        <v>15000</v>
      </c>
      <c r="J19" s="178"/>
      <c r="K19" s="178"/>
      <c r="L19" s="178"/>
      <c r="M19" s="178"/>
      <c r="N19" s="178"/>
      <c r="O19" s="178"/>
    </row>
    <row r="20" spans="1:15" s="116" customFormat="1" ht="15" customHeight="1" x14ac:dyDescent="0.25">
      <c r="A20" s="175"/>
      <c r="B20" s="176">
        <v>3222</v>
      </c>
      <c r="C20" s="171"/>
      <c r="D20" s="171" t="s">
        <v>114</v>
      </c>
      <c r="E20" s="8">
        <v>73607</v>
      </c>
      <c r="F20" s="9">
        <v>95000</v>
      </c>
      <c r="G20" s="9">
        <v>15000</v>
      </c>
      <c r="H20" s="9">
        <v>15000</v>
      </c>
      <c r="I20" s="9">
        <v>15000</v>
      </c>
      <c r="J20" s="178"/>
      <c r="K20" s="178"/>
      <c r="L20" s="178"/>
      <c r="M20" s="178"/>
      <c r="N20" s="178"/>
      <c r="O20" s="178"/>
    </row>
    <row r="21" spans="1:15" ht="25.5" x14ac:dyDescent="0.25">
      <c r="A21" s="188" t="s">
        <v>116</v>
      </c>
      <c r="B21" s="189"/>
      <c r="C21" s="190"/>
      <c r="D21" s="197" t="s">
        <v>117</v>
      </c>
      <c r="E21" s="191">
        <f>SUM(E22)</f>
        <v>32875</v>
      </c>
      <c r="F21" s="192">
        <f>SUM(,F22)</f>
        <v>50000</v>
      </c>
      <c r="G21" s="193">
        <v>5500</v>
      </c>
      <c r="H21" s="192">
        <v>5500</v>
      </c>
      <c r="I21" s="194">
        <v>5500</v>
      </c>
      <c r="J21" s="178"/>
      <c r="K21" s="178"/>
      <c r="L21" s="178"/>
      <c r="M21" s="178"/>
      <c r="N21" s="178"/>
      <c r="O21" s="178"/>
    </row>
    <row r="22" spans="1:15" s="116" customFormat="1" ht="15" customHeight="1" x14ac:dyDescent="0.25">
      <c r="A22" s="175">
        <v>3</v>
      </c>
      <c r="B22" s="176"/>
      <c r="C22" s="171"/>
      <c r="D22" s="171" t="s">
        <v>23</v>
      </c>
      <c r="E22" s="8">
        <f>SUM(E23)</f>
        <v>32875</v>
      </c>
      <c r="F22" s="9">
        <f>SUM(F23)</f>
        <v>50000</v>
      </c>
      <c r="G22" s="9">
        <v>5500</v>
      </c>
      <c r="H22" s="9">
        <v>5500</v>
      </c>
      <c r="I22" s="170">
        <v>5500</v>
      </c>
      <c r="J22" s="178"/>
      <c r="K22" s="178"/>
      <c r="L22" s="178"/>
      <c r="M22" s="178"/>
      <c r="N22" s="178"/>
      <c r="O22" s="178"/>
    </row>
    <row r="23" spans="1:15" x14ac:dyDescent="0.25">
      <c r="A23" s="175">
        <v>3222</v>
      </c>
      <c r="B23" s="176"/>
      <c r="C23" s="171"/>
      <c r="D23" s="171" t="s">
        <v>114</v>
      </c>
      <c r="E23" s="8">
        <v>32875</v>
      </c>
      <c r="F23" s="9">
        <v>50000</v>
      </c>
      <c r="G23" s="9">
        <v>5500</v>
      </c>
      <c r="H23" s="9">
        <v>5500</v>
      </c>
      <c r="I23" s="170">
        <v>5500</v>
      </c>
      <c r="J23" s="178"/>
      <c r="K23" s="178"/>
      <c r="L23" s="178"/>
      <c r="M23" s="178"/>
      <c r="N23" s="178"/>
      <c r="O23" s="178"/>
    </row>
    <row r="24" spans="1:15" ht="18" customHeight="1" x14ac:dyDescent="0.25">
      <c r="A24" s="196" t="s">
        <v>118</v>
      </c>
      <c r="B24" s="189"/>
      <c r="C24" s="190"/>
      <c r="D24" s="208" t="s">
        <v>119</v>
      </c>
      <c r="E24" s="191">
        <f>SUM(E25)</f>
        <v>2100</v>
      </c>
      <c r="F24" s="192">
        <f>SUM(F25)</f>
        <v>3000</v>
      </c>
      <c r="G24" s="193">
        <v>720</v>
      </c>
      <c r="H24" s="192">
        <v>720</v>
      </c>
      <c r="I24" s="194">
        <v>720</v>
      </c>
      <c r="J24" s="178"/>
      <c r="K24" s="178"/>
      <c r="L24" s="178"/>
      <c r="M24" s="178"/>
      <c r="N24" s="178"/>
      <c r="O24" s="178"/>
    </row>
    <row r="25" spans="1:15" ht="15" customHeight="1" x14ac:dyDescent="0.25">
      <c r="A25" s="175">
        <v>3</v>
      </c>
      <c r="B25" s="177"/>
      <c r="C25" s="171"/>
      <c r="D25" s="171" t="s">
        <v>23</v>
      </c>
      <c r="E25" s="8">
        <f>SUM(E26)</f>
        <v>2100</v>
      </c>
      <c r="F25" s="9">
        <f>SUM(F26)</f>
        <v>3000</v>
      </c>
      <c r="G25" s="9">
        <v>720</v>
      </c>
      <c r="H25" s="9">
        <v>720</v>
      </c>
      <c r="I25" s="9">
        <v>720</v>
      </c>
      <c r="J25" s="178"/>
      <c r="K25" s="178"/>
      <c r="L25" s="178"/>
      <c r="M25" s="178"/>
      <c r="N25" s="178"/>
      <c r="O25" s="178"/>
    </row>
    <row r="26" spans="1:15" x14ac:dyDescent="0.25">
      <c r="A26" s="175"/>
      <c r="B26" s="176">
        <v>3222</v>
      </c>
      <c r="C26" s="171"/>
      <c r="D26" s="171" t="s">
        <v>114</v>
      </c>
      <c r="E26" s="8">
        <v>2100</v>
      </c>
      <c r="F26" s="9">
        <v>3000</v>
      </c>
      <c r="G26" s="9">
        <v>720</v>
      </c>
      <c r="H26" s="9">
        <v>720</v>
      </c>
      <c r="I26" s="9">
        <v>720</v>
      </c>
      <c r="J26" s="178"/>
      <c r="K26" s="178"/>
      <c r="L26" s="178"/>
      <c r="M26" s="178"/>
      <c r="N26" s="178"/>
      <c r="O26" s="178"/>
    </row>
    <row r="27" spans="1:15" ht="19.5" customHeight="1" x14ac:dyDescent="0.25">
      <c r="A27" s="211" t="s">
        <v>162</v>
      </c>
      <c r="B27" s="204">
        <v>100014</v>
      </c>
      <c r="C27" s="199"/>
      <c r="D27" s="183" t="s">
        <v>120</v>
      </c>
      <c r="E27" s="184">
        <f>SUM(E28,E31,E52,E54,E56,E62)</f>
        <v>3692910</v>
      </c>
      <c r="F27" s="185">
        <f>SUM(F28,F31,F52,F54,F56,F62)</f>
        <v>3415136</v>
      </c>
      <c r="G27" s="185">
        <f>SUM(G28,G31,G52,G54,G56,G62)</f>
        <v>457716</v>
      </c>
      <c r="H27" s="185">
        <v>457716</v>
      </c>
      <c r="I27" s="187">
        <v>457716</v>
      </c>
      <c r="J27" s="178"/>
      <c r="K27" s="178"/>
      <c r="L27" s="178"/>
      <c r="M27" s="178"/>
      <c r="N27" s="178"/>
      <c r="O27" s="178"/>
    </row>
    <row r="28" spans="1:15" s="116" customFormat="1" ht="24.75" customHeight="1" x14ac:dyDescent="0.25">
      <c r="A28" s="196" t="s">
        <v>113</v>
      </c>
      <c r="B28" s="189"/>
      <c r="C28" s="190"/>
      <c r="D28" s="197" t="s">
        <v>20</v>
      </c>
      <c r="E28" s="191">
        <f>SUM(E29)</f>
        <v>15000</v>
      </c>
      <c r="F28" s="192">
        <f>SUM(F29)</f>
        <v>5000</v>
      </c>
      <c r="G28" s="193">
        <v>2000</v>
      </c>
      <c r="H28" s="192">
        <v>2000</v>
      </c>
      <c r="I28" s="194">
        <v>2000</v>
      </c>
      <c r="J28" s="178"/>
      <c r="K28" s="178"/>
      <c r="L28" s="178"/>
      <c r="M28" s="178"/>
      <c r="N28" s="178"/>
      <c r="O28" s="178"/>
    </row>
    <row r="29" spans="1:15" x14ac:dyDescent="0.25">
      <c r="A29" s="175">
        <v>3</v>
      </c>
      <c r="B29" s="176"/>
      <c r="C29" s="171"/>
      <c r="D29" s="171" t="s">
        <v>23</v>
      </c>
      <c r="E29" s="8">
        <f>SUM(E30)</f>
        <v>15000</v>
      </c>
      <c r="F29" s="9">
        <f>SUM(F30)</f>
        <v>5000</v>
      </c>
      <c r="G29" s="9">
        <v>2000</v>
      </c>
      <c r="H29" s="9">
        <v>2000</v>
      </c>
      <c r="I29" s="170">
        <v>2000</v>
      </c>
      <c r="J29" s="178"/>
      <c r="K29" s="178"/>
      <c r="L29" s="178"/>
      <c r="M29" s="178"/>
      <c r="N29" s="178"/>
      <c r="O29" s="178"/>
    </row>
    <row r="30" spans="1:15" ht="17.25" customHeight="1" x14ac:dyDescent="0.25">
      <c r="A30" s="175">
        <v>3238</v>
      </c>
      <c r="B30" s="176"/>
      <c r="C30" s="171"/>
      <c r="D30" s="171" t="s">
        <v>121</v>
      </c>
      <c r="E30" s="8">
        <v>15000</v>
      </c>
      <c r="F30" s="9">
        <v>5000</v>
      </c>
      <c r="G30" s="9">
        <v>2000</v>
      </c>
      <c r="H30" s="9">
        <v>2000</v>
      </c>
      <c r="I30" s="170">
        <v>2000</v>
      </c>
      <c r="J30" s="178"/>
      <c r="K30" s="178"/>
      <c r="L30" s="178"/>
      <c r="M30" s="178"/>
      <c r="N30" s="178"/>
      <c r="O30" s="178"/>
    </row>
    <row r="31" spans="1:15" ht="22.5" customHeight="1" x14ac:dyDescent="0.25">
      <c r="A31" s="196" t="s">
        <v>122</v>
      </c>
      <c r="B31" s="189"/>
      <c r="C31" s="190"/>
      <c r="D31" s="197" t="s">
        <v>123</v>
      </c>
      <c r="E31" s="191">
        <f>SUM(E32)</f>
        <v>231626</v>
      </c>
      <c r="F31" s="192">
        <f>SUM(F32)</f>
        <v>266126</v>
      </c>
      <c r="G31" s="192">
        <v>35961</v>
      </c>
      <c r="H31" s="192">
        <v>35961</v>
      </c>
      <c r="I31" s="194">
        <v>35961</v>
      </c>
      <c r="J31" s="178"/>
      <c r="K31" s="178"/>
      <c r="L31" s="178"/>
      <c r="M31" s="178"/>
      <c r="N31" s="178"/>
      <c r="O31" s="178"/>
    </row>
    <row r="32" spans="1:15" ht="15" customHeight="1" x14ac:dyDescent="0.25">
      <c r="A32" s="175">
        <v>3</v>
      </c>
      <c r="B32" s="176"/>
      <c r="C32" s="171"/>
      <c r="D32" s="171" t="s">
        <v>23</v>
      </c>
      <c r="E32" s="8">
        <f>SUM(E33,E50)</f>
        <v>231626</v>
      </c>
      <c r="F32" s="9">
        <f>SUM(F33,F50)</f>
        <v>266126</v>
      </c>
      <c r="G32" s="94">
        <v>35961</v>
      </c>
      <c r="H32" s="9">
        <v>35961</v>
      </c>
      <c r="I32" s="170">
        <v>35961</v>
      </c>
      <c r="J32" s="178"/>
      <c r="K32" s="178"/>
      <c r="L32" s="178"/>
      <c r="M32" s="178"/>
      <c r="N32" s="178"/>
      <c r="O32" s="178"/>
    </row>
    <row r="33" spans="1:15" ht="26.25" customHeight="1" x14ac:dyDescent="0.25">
      <c r="A33" s="175">
        <v>32</v>
      </c>
      <c r="B33" s="176"/>
      <c r="C33" s="171"/>
      <c r="D33" s="171" t="s">
        <v>36</v>
      </c>
      <c r="E33" s="8">
        <v>226126</v>
      </c>
      <c r="F33" s="9">
        <v>260626</v>
      </c>
      <c r="G33" s="94">
        <v>35231</v>
      </c>
      <c r="H33" s="9">
        <v>35231</v>
      </c>
      <c r="I33" s="170">
        <v>35231</v>
      </c>
      <c r="J33" s="178"/>
      <c r="K33" s="178"/>
      <c r="L33" s="178"/>
      <c r="M33" s="178"/>
      <c r="N33" s="178"/>
      <c r="O33" s="178"/>
    </row>
    <row r="34" spans="1:15" ht="30" customHeight="1" x14ac:dyDescent="0.25">
      <c r="A34" s="175"/>
      <c r="B34" s="176">
        <v>3211</v>
      </c>
      <c r="C34" s="171"/>
      <c r="D34" s="171" t="s">
        <v>124</v>
      </c>
      <c r="E34" s="8"/>
      <c r="F34" s="9"/>
      <c r="G34" s="9">
        <v>2650</v>
      </c>
      <c r="H34" s="9"/>
      <c r="I34" s="170"/>
      <c r="J34" s="178"/>
      <c r="K34" s="178"/>
      <c r="L34" s="178"/>
      <c r="M34" s="178"/>
      <c r="N34" s="178"/>
      <c r="O34" s="178"/>
    </row>
    <row r="35" spans="1:15" ht="15" customHeight="1" x14ac:dyDescent="0.25">
      <c r="A35" s="175"/>
      <c r="B35" s="176">
        <v>3213</v>
      </c>
      <c r="C35" s="171"/>
      <c r="D35" s="171" t="s">
        <v>125</v>
      </c>
      <c r="E35" s="8"/>
      <c r="F35" s="9"/>
      <c r="G35" s="9">
        <v>400</v>
      </c>
      <c r="H35" s="9"/>
      <c r="I35" s="170"/>
      <c r="J35" s="178"/>
      <c r="K35" s="178"/>
      <c r="L35" s="178"/>
      <c r="M35" s="178"/>
      <c r="N35" s="178"/>
      <c r="O35" s="178"/>
    </row>
    <row r="36" spans="1:15" ht="1.5" hidden="1" customHeight="1" x14ac:dyDescent="0.25">
      <c r="A36" s="175"/>
      <c r="B36" s="176">
        <v>3221</v>
      </c>
      <c r="C36" s="171"/>
      <c r="D36" s="171" t="s">
        <v>126</v>
      </c>
      <c r="E36" s="8"/>
      <c r="F36" s="9"/>
      <c r="G36" s="9">
        <v>6673</v>
      </c>
      <c r="H36" s="9"/>
      <c r="I36" s="170"/>
      <c r="J36" s="178"/>
      <c r="K36" s="178"/>
      <c r="L36" s="178"/>
      <c r="M36" s="178"/>
      <c r="N36" s="178"/>
      <c r="O36" s="178"/>
    </row>
    <row r="37" spans="1:15" ht="12.75" customHeight="1" x14ac:dyDescent="0.25">
      <c r="A37" s="175"/>
      <c r="B37" s="176">
        <v>3223</v>
      </c>
      <c r="C37" s="171"/>
      <c r="D37" s="171" t="s">
        <v>127</v>
      </c>
      <c r="E37" s="8"/>
      <c r="F37" s="9"/>
      <c r="G37" s="9">
        <v>5973</v>
      </c>
      <c r="H37" s="9"/>
      <c r="I37" s="170"/>
      <c r="J37" s="178"/>
      <c r="K37" s="178"/>
      <c r="L37" s="178"/>
      <c r="M37" s="178"/>
      <c r="N37" s="178"/>
      <c r="O37" s="178"/>
    </row>
    <row r="38" spans="1:15" ht="18.75" customHeight="1" x14ac:dyDescent="0.25">
      <c r="A38" s="175"/>
      <c r="B38" s="176">
        <v>3224</v>
      </c>
      <c r="C38" s="171"/>
      <c r="D38" s="171" t="s">
        <v>128</v>
      </c>
      <c r="E38" s="8"/>
      <c r="F38" s="9"/>
      <c r="G38" s="9">
        <v>796</v>
      </c>
      <c r="H38" s="9"/>
      <c r="I38" s="170"/>
      <c r="J38" s="178"/>
      <c r="K38" s="178"/>
      <c r="L38" s="178"/>
      <c r="M38" s="178"/>
      <c r="N38" s="178"/>
      <c r="O38" s="178"/>
    </row>
    <row r="39" spans="1:15" ht="15" customHeight="1" x14ac:dyDescent="0.25">
      <c r="A39" s="175"/>
      <c r="B39" s="176">
        <v>3225</v>
      </c>
      <c r="C39" s="171"/>
      <c r="D39" s="171" t="s">
        <v>129</v>
      </c>
      <c r="E39" s="8"/>
      <c r="F39" s="9"/>
      <c r="G39" s="9">
        <v>664</v>
      </c>
      <c r="H39" s="9"/>
      <c r="I39" s="170"/>
      <c r="J39" s="178"/>
      <c r="K39" s="178"/>
      <c r="L39" s="178"/>
      <c r="M39" s="178"/>
      <c r="N39" s="178"/>
      <c r="O39" s="178"/>
    </row>
    <row r="40" spans="1:15" x14ac:dyDescent="0.25">
      <c r="A40" s="175"/>
      <c r="B40" s="176">
        <v>3227</v>
      </c>
      <c r="C40" s="171"/>
      <c r="D40" s="171" t="s">
        <v>130</v>
      </c>
      <c r="E40" s="8"/>
      <c r="F40" s="9"/>
      <c r="G40" s="9">
        <v>265</v>
      </c>
      <c r="H40" s="9"/>
      <c r="I40" s="170"/>
      <c r="J40" s="178"/>
      <c r="K40" s="178"/>
      <c r="L40" s="178"/>
      <c r="M40" s="178"/>
      <c r="N40" s="178"/>
      <c r="O40" s="178"/>
    </row>
    <row r="41" spans="1:15" ht="15" customHeight="1" x14ac:dyDescent="0.25">
      <c r="A41" s="175"/>
      <c r="B41" s="176">
        <v>3231</v>
      </c>
      <c r="C41" s="171"/>
      <c r="D41" s="171" t="s">
        <v>131</v>
      </c>
      <c r="E41" s="8"/>
      <c r="F41" s="9"/>
      <c r="G41" s="9">
        <v>1593</v>
      </c>
      <c r="H41" s="9"/>
      <c r="I41" s="170"/>
      <c r="J41" s="178"/>
      <c r="K41" s="178"/>
      <c r="L41" s="178"/>
      <c r="M41" s="178"/>
      <c r="N41" s="178"/>
      <c r="O41" s="178"/>
    </row>
    <row r="42" spans="1:15" ht="15" customHeight="1" x14ac:dyDescent="0.25">
      <c r="A42" s="175"/>
      <c r="B42" s="176">
        <v>3232</v>
      </c>
      <c r="C42" s="171"/>
      <c r="D42" s="171" t="s">
        <v>132</v>
      </c>
      <c r="E42" s="8"/>
      <c r="F42" s="9"/>
      <c r="G42" s="9">
        <v>1593</v>
      </c>
      <c r="H42" s="9"/>
      <c r="I42" s="170"/>
      <c r="J42" s="178"/>
      <c r="K42" s="178"/>
      <c r="L42" s="178"/>
      <c r="M42" s="178"/>
      <c r="N42" s="178"/>
      <c r="O42" s="178"/>
    </row>
    <row r="43" spans="1:15" x14ac:dyDescent="0.25">
      <c r="A43" s="175"/>
      <c r="B43" s="176">
        <v>3234</v>
      </c>
      <c r="C43" s="171"/>
      <c r="D43" s="171" t="s">
        <v>133</v>
      </c>
      <c r="E43" s="8"/>
      <c r="F43" s="9"/>
      <c r="G43" s="9">
        <v>6119</v>
      </c>
      <c r="H43" s="9"/>
      <c r="I43" s="170"/>
      <c r="J43" s="178"/>
      <c r="K43" s="178"/>
      <c r="L43" s="178"/>
      <c r="M43" s="178"/>
      <c r="N43" s="178"/>
      <c r="O43" s="178"/>
    </row>
    <row r="44" spans="1:15" x14ac:dyDescent="0.25">
      <c r="A44" s="175"/>
      <c r="B44" s="176">
        <v>3236</v>
      </c>
      <c r="C44" s="171"/>
      <c r="D44" s="171" t="s">
        <v>134</v>
      </c>
      <c r="E44" s="8"/>
      <c r="F44" s="9"/>
      <c r="G44" s="9">
        <v>1330</v>
      </c>
      <c r="H44" s="9"/>
      <c r="I44" s="170"/>
      <c r="J44" s="178"/>
      <c r="K44" s="178"/>
      <c r="L44" s="178"/>
      <c r="M44" s="178"/>
      <c r="N44" s="178"/>
      <c r="O44" s="178"/>
    </row>
    <row r="45" spans="1:15" x14ac:dyDescent="0.25">
      <c r="A45" s="175"/>
      <c r="B45" s="176">
        <v>3238</v>
      </c>
      <c r="C45" s="171"/>
      <c r="D45" s="171" t="s">
        <v>121</v>
      </c>
      <c r="E45" s="8"/>
      <c r="F45" s="9"/>
      <c r="G45" s="9">
        <v>3300</v>
      </c>
      <c r="H45" s="9"/>
      <c r="I45" s="170"/>
      <c r="J45" s="178"/>
      <c r="K45" s="178"/>
      <c r="L45" s="178"/>
      <c r="M45" s="178"/>
      <c r="N45" s="178"/>
      <c r="O45" s="178"/>
    </row>
    <row r="46" spans="1:15" x14ac:dyDescent="0.25">
      <c r="A46" s="175"/>
      <c r="B46" s="176">
        <v>3239</v>
      </c>
      <c r="C46" s="171"/>
      <c r="D46" s="171" t="s">
        <v>135</v>
      </c>
      <c r="E46" s="8"/>
      <c r="F46" s="9"/>
      <c r="G46" s="9">
        <v>1593</v>
      </c>
      <c r="H46" s="9"/>
      <c r="I46" s="170"/>
      <c r="J46" s="178"/>
      <c r="K46" s="178"/>
      <c r="L46" s="178"/>
      <c r="M46" s="178"/>
      <c r="N46" s="178"/>
      <c r="O46" s="178"/>
    </row>
    <row r="47" spans="1:15" x14ac:dyDescent="0.25">
      <c r="A47" s="175"/>
      <c r="B47" s="176">
        <v>3293</v>
      </c>
      <c r="C47" s="171"/>
      <c r="D47" s="171" t="s">
        <v>136</v>
      </c>
      <c r="E47" s="8"/>
      <c r="F47" s="9"/>
      <c r="G47" s="9">
        <v>66</v>
      </c>
      <c r="H47" s="9"/>
      <c r="I47" s="170"/>
      <c r="J47" s="178"/>
      <c r="K47" s="178"/>
      <c r="L47" s="178"/>
      <c r="M47" s="178"/>
      <c r="N47" s="178"/>
      <c r="O47" s="178"/>
    </row>
    <row r="48" spans="1:15" x14ac:dyDescent="0.25">
      <c r="A48" s="175"/>
      <c r="B48" s="176">
        <v>3294</v>
      </c>
      <c r="C48" s="171"/>
      <c r="D48" s="171" t="s">
        <v>137</v>
      </c>
      <c r="E48" s="8"/>
      <c r="F48" s="9"/>
      <c r="G48" s="9">
        <v>166</v>
      </c>
      <c r="H48" s="9"/>
      <c r="I48" s="170"/>
      <c r="J48" s="178"/>
      <c r="K48" s="178"/>
      <c r="L48" s="178"/>
      <c r="M48" s="178"/>
      <c r="N48" s="178"/>
      <c r="O48" s="178"/>
    </row>
    <row r="49" spans="1:15" x14ac:dyDescent="0.25">
      <c r="A49" s="175"/>
      <c r="B49" s="176">
        <v>3299</v>
      </c>
      <c r="C49" s="171"/>
      <c r="D49" s="171" t="s">
        <v>138</v>
      </c>
      <c r="E49" s="8"/>
      <c r="F49" s="9"/>
      <c r="G49" s="9">
        <v>2050</v>
      </c>
      <c r="H49" s="9"/>
      <c r="I49" s="170"/>
      <c r="J49" s="178"/>
      <c r="K49" s="178"/>
      <c r="L49" s="178"/>
      <c r="M49" s="178"/>
      <c r="N49" s="178"/>
      <c r="O49" s="178"/>
    </row>
    <row r="50" spans="1:15" x14ac:dyDescent="0.25">
      <c r="A50" s="175">
        <v>34</v>
      </c>
      <c r="B50" s="176"/>
      <c r="C50" s="171"/>
      <c r="D50" s="171" t="s">
        <v>64</v>
      </c>
      <c r="E50" s="8">
        <v>5500</v>
      </c>
      <c r="F50" s="9">
        <v>5500</v>
      </c>
      <c r="G50" s="94">
        <v>730</v>
      </c>
      <c r="H50" s="9">
        <v>730</v>
      </c>
      <c r="I50" s="170">
        <v>730</v>
      </c>
      <c r="J50" s="178"/>
      <c r="K50" s="178"/>
      <c r="L50" s="178"/>
      <c r="M50" s="178"/>
      <c r="N50" s="178"/>
      <c r="O50" s="178"/>
    </row>
    <row r="51" spans="1:15" x14ac:dyDescent="0.25">
      <c r="A51" s="175"/>
      <c r="B51" s="176">
        <v>3431</v>
      </c>
      <c r="C51" s="171"/>
      <c r="D51" s="171" t="s">
        <v>139</v>
      </c>
      <c r="E51" s="8"/>
      <c r="F51" s="9"/>
      <c r="G51" s="9">
        <v>730</v>
      </c>
      <c r="H51" s="9"/>
      <c r="I51" s="170"/>
      <c r="J51" s="178"/>
      <c r="K51" s="178"/>
      <c r="L51" s="178"/>
      <c r="M51" s="178"/>
      <c r="N51" s="178"/>
      <c r="O51" s="178"/>
    </row>
    <row r="52" spans="1:15" x14ac:dyDescent="0.25">
      <c r="A52" s="196" t="s">
        <v>140</v>
      </c>
      <c r="B52" s="189"/>
      <c r="C52" s="190"/>
      <c r="D52" s="197" t="s">
        <v>141</v>
      </c>
      <c r="E52" s="191">
        <f>SUM(E53)</f>
        <v>1994</v>
      </c>
      <c r="F52" s="192">
        <f>SUM(F53)</f>
        <v>10</v>
      </c>
      <c r="G52" s="193">
        <v>5</v>
      </c>
      <c r="H52" s="192">
        <v>5</v>
      </c>
      <c r="I52" s="194">
        <v>5</v>
      </c>
      <c r="J52" s="178"/>
      <c r="K52" s="178"/>
      <c r="L52" s="178"/>
      <c r="M52" s="178"/>
      <c r="N52" s="178"/>
      <c r="O52" s="178"/>
    </row>
    <row r="53" spans="1:15" x14ac:dyDescent="0.25">
      <c r="A53" s="175"/>
      <c r="B53" s="176">
        <v>3299</v>
      </c>
      <c r="C53" s="171"/>
      <c r="D53" s="171" t="s">
        <v>138</v>
      </c>
      <c r="E53" s="8">
        <v>1994</v>
      </c>
      <c r="F53" s="9">
        <v>10</v>
      </c>
      <c r="G53" s="9">
        <v>5</v>
      </c>
      <c r="H53" s="9">
        <v>5</v>
      </c>
      <c r="I53" s="170">
        <v>5</v>
      </c>
      <c r="J53" s="178"/>
      <c r="K53" s="178"/>
      <c r="L53" s="178"/>
      <c r="M53" s="178"/>
      <c r="N53" s="178"/>
      <c r="O53" s="178"/>
    </row>
    <row r="54" spans="1:15" x14ac:dyDescent="0.25">
      <c r="A54" s="196" t="s">
        <v>115</v>
      </c>
      <c r="B54" s="189"/>
      <c r="C54" s="190"/>
      <c r="D54" s="197" t="s">
        <v>142</v>
      </c>
      <c r="E54" s="191">
        <f>SUM(E55)</f>
        <v>2131</v>
      </c>
      <c r="F54" s="192">
        <f>SUM(F55)</f>
        <v>5000</v>
      </c>
      <c r="G54" s="193">
        <v>600</v>
      </c>
      <c r="H54" s="192">
        <v>600</v>
      </c>
      <c r="I54" s="194">
        <v>600</v>
      </c>
      <c r="J54" s="178"/>
      <c r="K54" s="178"/>
      <c r="L54" s="178"/>
      <c r="M54" s="178"/>
      <c r="N54" s="178"/>
      <c r="O54" s="178"/>
    </row>
    <row r="55" spans="1:15" x14ac:dyDescent="0.25">
      <c r="A55" s="175"/>
      <c r="B55" s="176">
        <v>3299</v>
      </c>
      <c r="C55" s="171"/>
      <c r="D55" s="171" t="s">
        <v>143</v>
      </c>
      <c r="E55" s="8">
        <v>2131</v>
      </c>
      <c r="F55" s="9">
        <v>5000</v>
      </c>
      <c r="G55" s="9">
        <v>600</v>
      </c>
      <c r="H55" s="9">
        <v>600</v>
      </c>
      <c r="I55" s="170">
        <v>600</v>
      </c>
      <c r="J55" s="178"/>
      <c r="K55" s="178"/>
      <c r="L55" s="178"/>
      <c r="M55" s="178"/>
      <c r="N55" s="178"/>
      <c r="O55" s="178"/>
    </row>
    <row r="56" spans="1:15" x14ac:dyDescent="0.25">
      <c r="A56" s="196" t="s">
        <v>144</v>
      </c>
      <c r="B56" s="189"/>
      <c r="C56" s="190"/>
      <c r="D56" s="197" t="s">
        <v>80</v>
      </c>
      <c r="E56" s="213">
        <f>SUM(E57:E61)</f>
        <v>3440559</v>
      </c>
      <c r="F56" s="192">
        <f>SUM(F57:F61)</f>
        <v>3138000</v>
      </c>
      <c r="G56" s="193">
        <v>419000</v>
      </c>
      <c r="H56" s="192">
        <v>419000</v>
      </c>
      <c r="I56" s="194">
        <v>419000</v>
      </c>
      <c r="J56" s="178"/>
      <c r="K56" s="178"/>
      <c r="L56" s="178"/>
      <c r="M56" s="178"/>
      <c r="N56" s="178"/>
      <c r="O56" s="178"/>
    </row>
    <row r="57" spans="1:15" x14ac:dyDescent="0.25">
      <c r="A57" s="175"/>
      <c r="B57" s="176">
        <v>3111</v>
      </c>
      <c r="C57" s="171"/>
      <c r="D57" s="171" t="s">
        <v>107</v>
      </c>
      <c r="E57" s="8">
        <v>2726757</v>
      </c>
      <c r="F57" s="9">
        <v>2400000</v>
      </c>
      <c r="G57" s="9">
        <v>330000</v>
      </c>
      <c r="H57" s="9">
        <v>330000</v>
      </c>
      <c r="I57" s="9">
        <v>330000</v>
      </c>
      <c r="J57" s="178"/>
      <c r="K57" s="178"/>
      <c r="L57" s="178"/>
      <c r="M57" s="178"/>
      <c r="N57" s="178"/>
      <c r="O57" s="178"/>
    </row>
    <row r="58" spans="1:15" x14ac:dyDescent="0.25">
      <c r="A58" s="175"/>
      <c r="B58" s="176">
        <v>3121</v>
      </c>
      <c r="C58" s="171"/>
      <c r="D58" s="171" t="s">
        <v>108</v>
      </c>
      <c r="E58" s="8">
        <v>141676</v>
      </c>
      <c r="F58" s="9">
        <v>150000</v>
      </c>
      <c r="G58" s="9">
        <v>20000</v>
      </c>
      <c r="H58" s="9">
        <v>20000</v>
      </c>
      <c r="I58" s="9">
        <v>20000</v>
      </c>
      <c r="J58" s="178"/>
      <c r="K58" s="178"/>
      <c r="L58" s="178"/>
      <c r="M58" s="178"/>
      <c r="N58" s="178"/>
      <c r="O58" s="178"/>
    </row>
    <row r="59" spans="1:15" x14ac:dyDescent="0.25">
      <c r="A59" s="175"/>
      <c r="B59" s="176">
        <v>3132</v>
      </c>
      <c r="C59" s="171"/>
      <c r="D59" s="171" t="s">
        <v>145</v>
      </c>
      <c r="E59" s="8">
        <v>435865</v>
      </c>
      <c r="F59" s="9">
        <v>440000</v>
      </c>
      <c r="G59" s="9">
        <v>50000</v>
      </c>
      <c r="H59" s="9">
        <v>50000</v>
      </c>
      <c r="I59" s="9">
        <v>50000</v>
      </c>
      <c r="J59" s="178"/>
      <c r="K59" s="178"/>
      <c r="L59" s="178"/>
      <c r="M59" s="178"/>
      <c r="N59" s="178"/>
      <c r="O59" s="178"/>
    </row>
    <row r="60" spans="1:15" x14ac:dyDescent="0.25">
      <c r="A60" s="175"/>
      <c r="B60" s="176">
        <v>3212</v>
      </c>
      <c r="C60" s="171"/>
      <c r="D60" s="171" t="s">
        <v>94</v>
      </c>
      <c r="E60" s="8">
        <v>92961</v>
      </c>
      <c r="F60" s="9">
        <v>120000</v>
      </c>
      <c r="G60" s="9">
        <v>15000</v>
      </c>
      <c r="H60" s="9">
        <v>15000</v>
      </c>
      <c r="I60" s="9">
        <v>15000</v>
      </c>
      <c r="J60" s="178"/>
      <c r="K60" s="178"/>
      <c r="L60" s="178"/>
      <c r="M60" s="178"/>
      <c r="N60" s="178"/>
      <c r="O60" s="178"/>
    </row>
    <row r="61" spans="1:15" x14ac:dyDescent="0.25">
      <c r="A61" s="175"/>
      <c r="B61" s="176">
        <v>4241</v>
      </c>
      <c r="C61" s="171"/>
      <c r="D61" s="171" t="s">
        <v>146</v>
      </c>
      <c r="E61" s="8">
        <v>43300</v>
      </c>
      <c r="F61" s="9">
        <v>28000</v>
      </c>
      <c r="G61" s="9">
        <v>4000</v>
      </c>
      <c r="H61" s="9">
        <v>4000</v>
      </c>
      <c r="I61" s="9">
        <v>4000</v>
      </c>
      <c r="J61" s="178"/>
      <c r="K61" s="178"/>
      <c r="L61" s="178"/>
      <c r="M61" s="178"/>
      <c r="N61" s="178"/>
      <c r="O61" s="178"/>
    </row>
    <row r="62" spans="1:15" x14ac:dyDescent="0.25">
      <c r="A62" s="196" t="s">
        <v>147</v>
      </c>
      <c r="B62" s="189"/>
      <c r="C62" s="190"/>
      <c r="D62" s="197" t="s">
        <v>148</v>
      </c>
      <c r="E62" s="191">
        <f>SUM(E63)</f>
        <v>1600</v>
      </c>
      <c r="F62" s="192">
        <f>SUM(F63)</f>
        <v>1000</v>
      </c>
      <c r="G62" s="193">
        <v>150</v>
      </c>
      <c r="H62" s="192">
        <v>150</v>
      </c>
      <c r="I62" s="194">
        <v>150</v>
      </c>
      <c r="J62" s="178"/>
      <c r="K62" s="178"/>
      <c r="L62" s="178"/>
      <c r="M62" s="178"/>
      <c r="N62" s="178"/>
      <c r="O62" s="178"/>
    </row>
    <row r="63" spans="1:15" x14ac:dyDescent="0.25">
      <c r="A63" s="175"/>
      <c r="B63" s="176">
        <v>3211</v>
      </c>
      <c r="C63" s="171"/>
      <c r="D63" s="171" t="s">
        <v>149</v>
      </c>
      <c r="E63" s="8">
        <v>1600</v>
      </c>
      <c r="F63" s="9">
        <v>1000</v>
      </c>
      <c r="G63" s="9">
        <v>150</v>
      </c>
      <c r="H63" s="9">
        <v>150</v>
      </c>
      <c r="I63" s="170">
        <v>150</v>
      </c>
      <c r="J63" s="178"/>
      <c r="K63" s="178"/>
      <c r="L63" s="178"/>
      <c r="M63" s="178"/>
      <c r="N63" s="178"/>
      <c r="O63" s="178"/>
    </row>
    <row r="64" spans="1:15" x14ac:dyDescent="0.25">
      <c r="A64" s="175"/>
      <c r="B64" s="176"/>
      <c r="C64" s="171"/>
      <c r="D64" s="171"/>
      <c r="E64" s="8">
        <v>1600</v>
      </c>
      <c r="F64" s="9">
        <v>1000</v>
      </c>
      <c r="G64" s="9">
        <v>150</v>
      </c>
      <c r="H64" s="9">
        <v>150</v>
      </c>
      <c r="I64" s="170">
        <v>150</v>
      </c>
      <c r="J64" s="178"/>
      <c r="K64" s="178"/>
      <c r="L64" s="178"/>
      <c r="M64" s="178"/>
      <c r="N64" s="178"/>
      <c r="O64" s="178"/>
    </row>
    <row r="65" spans="1:15" x14ac:dyDescent="0.25">
      <c r="A65" s="198" t="s">
        <v>163</v>
      </c>
      <c r="B65" s="204">
        <v>100017</v>
      </c>
      <c r="C65" s="199"/>
      <c r="D65" s="183" t="s">
        <v>150</v>
      </c>
      <c r="E65" s="184">
        <f>SUM(E66)</f>
        <v>393543</v>
      </c>
      <c r="F65" s="185">
        <f>SUM(F66)</f>
        <v>400000</v>
      </c>
      <c r="G65" s="185">
        <f>SUM(G66)</f>
        <v>56000</v>
      </c>
      <c r="H65" s="185">
        <v>56000</v>
      </c>
      <c r="I65" s="187">
        <v>56000</v>
      </c>
      <c r="J65" s="178"/>
      <c r="K65" s="178"/>
      <c r="L65" s="178"/>
      <c r="M65" s="178"/>
      <c r="N65" s="178"/>
      <c r="O65" s="178"/>
    </row>
    <row r="66" spans="1:15" ht="24" x14ac:dyDescent="0.25">
      <c r="A66" s="196" t="s">
        <v>118</v>
      </c>
      <c r="B66" s="189"/>
      <c r="C66" s="190"/>
      <c r="D66" s="208" t="s">
        <v>151</v>
      </c>
      <c r="E66" s="191">
        <f>SUM(E67)</f>
        <v>393543</v>
      </c>
      <c r="F66" s="192">
        <f>SUM(F67)</f>
        <v>400000</v>
      </c>
      <c r="G66" s="193">
        <v>56000</v>
      </c>
      <c r="H66" s="192">
        <v>56000</v>
      </c>
      <c r="I66" s="194">
        <v>56000</v>
      </c>
      <c r="J66" s="178"/>
      <c r="K66" s="178"/>
      <c r="L66" s="178"/>
      <c r="M66" s="178"/>
      <c r="N66" s="178"/>
      <c r="O66" s="178"/>
    </row>
    <row r="67" spans="1:15" x14ac:dyDescent="0.25">
      <c r="A67" s="175"/>
      <c r="B67" s="176">
        <v>3111</v>
      </c>
      <c r="C67" s="171"/>
      <c r="D67" s="171" t="s">
        <v>107</v>
      </c>
      <c r="E67" s="8">
        <v>393543</v>
      </c>
      <c r="F67" s="9">
        <v>400000</v>
      </c>
      <c r="G67" s="9">
        <v>56000</v>
      </c>
      <c r="H67" s="9">
        <v>56000</v>
      </c>
      <c r="I67" s="170">
        <v>56000</v>
      </c>
      <c r="J67" s="178"/>
      <c r="K67" s="178"/>
      <c r="L67" s="178"/>
      <c r="M67" s="178"/>
      <c r="N67" s="178"/>
      <c r="O67" s="178"/>
    </row>
    <row r="68" spans="1:15" ht="25.5" x14ac:dyDescent="0.25">
      <c r="A68" s="198" t="s">
        <v>163</v>
      </c>
      <c r="B68" s="204">
        <v>100022</v>
      </c>
      <c r="C68" s="199"/>
      <c r="D68" s="183" t="s">
        <v>152</v>
      </c>
      <c r="E68" s="184">
        <f>SUM(E69)</f>
        <v>24198</v>
      </c>
      <c r="F68" s="185">
        <f>SUM(F69)</f>
        <v>317000</v>
      </c>
      <c r="G68" s="185">
        <f>SUM(G69)</f>
        <v>20000</v>
      </c>
      <c r="H68" s="185">
        <v>20000</v>
      </c>
      <c r="I68" s="187">
        <v>20000</v>
      </c>
    </row>
    <row r="69" spans="1:15" x14ac:dyDescent="0.25">
      <c r="A69" s="196" t="s">
        <v>153</v>
      </c>
      <c r="B69" s="189"/>
      <c r="C69" s="190"/>
      <c r="D69" s="197" t="s">
        <v>154</v>
      </c>
      <c r="E69" s="191">
        <f>SUM(E70)</f>
        <v>24198</v>
      </c>
      <c r="F69" s="192">
        <f>SUM(F70)</f>
        <v>317000</v>
      </c>
      <c r="G69" s="193">
        <v>20000</v>
      </c>
      <c r="H69" s="192">
        <v>20000</v>
      </c>
      <c r="I69" s="194">
        <v>20000</v>
      </c>
    </row>
    <row r="70" spans="1:15" x14ac:dyDescent="0.25">
      <c r="A70" s="175"/>
      <c r="B70" s="176">
        <v>3213</v>
      </c>
      <c r="C70" s="171"/>
      <c r="D70" s="171" t="s">
        <v>155</v>
      </c>
      <c r="E70" s="8">
        <v>24198</v>
      </c>
      <c r="F70" s="9">
        <v>317000</v>
      </c>
      <c r="G70" s="9">
        <v>20000</v>
      </c>
      <c r="H70" s="9">
        <v>20000</v>
      </c>
      <c r="I70" s="170">
        <v>20000</v>
      </c>
    </row>
    <row r="71" spans="1:15" x14ac:dyDescent="0.25">
      <c r="A71" s="175"/>
      <c r="B71" s="176"/>
      <c r="C71" s="171"/>
      <c r="D71" s="171"/>
      <c r="E71" s="8"/>
      <c r="F71" s="9"/>
      <c r="G71" s="9"/>
      <c r="H71" s="9"/>
      <c r="I71" s="170"/>
    </row>
    <row r="72" spans="1:15" ht="24" x14ac:dyDescent="0.25">
      <c r="A72" s="198" t="s">
        <v>164</v>
      </c>
      <c r="B72" s="212" t="s">
        <v>165</v>
      </c>
      <c r="C72" s="205">
        <v>100002</v>
      </c>
      <c r="D72" s="183" t="s">
        <v>156</v>
      </c>
      <c r="E72" s="184">
        <f>SUM(E73)</f>
        <v>211418</v>
      </c>
      <c r="F72" s="185">
        <f>SUM(F73)</f>
        <v>26000</v>
      </c>
      <c r="G72" s="185">
        <f>SUM(G73)</f>
        <v>3451</v>
      </c>
      <c r="H72" s="185">
        <v>3451</v>
      </c>
      <c r="I72" s="187">
        <v>3451</v>
      </c>
    </row>
    <row r="73" spans="1:15" x14ac:dyDescent="0.25">
      <c r="A73" s="196" t="s">
        <v>122</v>
      </c>
      <c r="B73" s="189"/>
      <c r="C73" s="190"/>
      <c r="D73" s="197" t="s">
        <v>123</v>
      </c>
      <c r="E73" s="191">
        <f>SUM(E74)</f>
        <v>211418</v>
      </c>
      <c r="F73" s="192">
        <f>SUM(F74)</f>
        <v>26000</v>
      </c>
      <c r="G73" s="193">
        <v>3451</v>
      </c>
      <c r="H73" s="192">
        <v>3451</v>
      </c>
      <c r="I73" s="194">
        <v>3451</v>
      </c>
    </row>
    <row r="74" spans="1:15" x14ac:dyDescent="0.25">
      <c r="A74" s="175"/>
      <c r="B74" s="176">
        <v>3232</v>
      </c>
      <c r="C74" s="171"/>
      <c r="D74" s="171" t="s">
        <v>157</v>
      </c>
      <c r="E74" s="8">
        <v>211418</v>
      </c>
      <c r="F74" s="9">
        <v>26000</v>
      </c>
      <c r="G74" s="9">
        <v>3451</v>
      </c>
      <c r="H74" s="9">
        <v>3451</v>
      </c>
      <c r="I74" s="170">
        <v>3451</v>
      </c>
    </row>
    <row r="75" spans="1:15" x14ac:dyDescent="0.25">
      <c r="A75" s="175"/>
      <c r="B75" s="176"/>
      <c r="C75" s="171"/>
      <c r="D75" s="171"/>
      <c r="E75" s="8"/>
      <c r="F75" s="9"/>
      <c r="G75" s="9"/>
      <c r="H75" s="9"/>
      <c r="I75" s="170"/>
    </row>
  </sheetData>
  <mergeCells count="15">
    <mergeCell ref="A1:I1"/>
    <mergeCell ref="A3:I3"/>
    <mergeCell ref="A6:C6"/>
    <mergeCell ref="A10:C10"/>
    <mergeCell ref="A5:C5"/>
    <mergeCell ref="A7:C7"/>
    <mergeCell ref="A9:C9"/>
    <mergeCell ref="A8:C8"/>
    <mergeCell ref="A11:C11"/>
    <mergeCell ref="A19:C19"/>
    <mergeCell ref="A15:C15"/>
    <mergeCell ref="A16:C16"/>
    <mergeCell ref="A14:C14"/>
    <mergeCell ref="A17:C17"/>
    <mergeCell ref="A18:C18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2023-09-21T11:01:56Z</cp:lastPrinted>
  <dcterms:created xsi:type="dcterms:W3CDTF">2022-08-12T12:51:27Z</dcterms:created>
  <dcterms:modified xsi:type="dcterms:W3CDTF">2023-09-21T11:02:28Z</dcterms:modified>
</cp:coreProperties>
</file>